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wel.mizera\Desktop\ZAŁĄCZNIKI 1 - 3 do SWZ 2023\"/>
    </mc:Choice>
  </mc:AlternateContent>
  <bookViews>
    <workbookView xWindow="0" yWindow="0" windowWidth="28800" windowHeight="1312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G177" i="1" l="1"/>
  <c r="G176" i="1"/>
  <c r="G175" i="1"/>
  <c r="G174" i="1"/>
  <c r="G173" i="1"/>
  <c r="G172" i="1"/>
  <c r="G170" i="1"/>
  <c r="G162" i="1"/>
  <c r="G161" i="1"/>
  <c r="G160" i="1"/>
  <c r="G158" i="1"/>
  <c r="G156" i="1"/>
  <c r="G153" i="1"/>
  <c r="G152" i="1"/>
  <c r="G150" i="1"/>
  <c r="G149" i="1"/>
  <c r="G148" i="1"/>
  <c r="G146" i="1"/>
  <c r="G144" i="1"/>
  <c r="G143" i="1"/>
  <c r="G142" i="1"/>
  <c r="G141" i="1"/>
  <c r="G140" i="1"/>
  <c r="G139" i="1"/>
  <c r="G138" i="1"/>
  <c r="G132" i="1"/>
  <c r="G127" i="1"/>
  <c r="G124" i="1"/>
  <c r="G123" i="1"/>
  <c r="G122" i="1"/>
  <c r="G119" i="1"/>
  <c r="G114" i="1"/>
  <c r="G109" i="1"/>
  <c r="G104" i="1"/>
  <c r="G88" i="1"/>
  <c r="G90" i="1"/>
  <c r="G89" i="1"/>
  <c r="G86" i="1"/>
  <c r="G85" i="1"/>
  <c r="G84" i="1"/>
  <c r="G83" i="1"/>
  <c r="G81" i="1"/>
  <c r="G80" i="1"/>
  <c r="G79" i="1"/>
  <c r="G77" i="1"/>
  <c r="G75" i="1"/>
  <c r="G74" i="1"/>
  <c r="G73" i="1"/>
  <c r="G70" i="1"/>
  <c r="G69" i="1"/>
  <c r="G67" i="1"/>
  <c r="G66" i="1"/>
  <c r="G64" i="1"/>
  <c r="G63" i="1"/>
  <c r="G62" i="1"/>
  <c r="G60" i="1"/>
  <c r="G59" i="1"/>
  <c r="G58" i="1"/>
  <c r="G55" i="1"/>
  <c r="G50" i="1"/>
  <c r="G45" i="1"/>
  <c r="G35" i="1"/>
</calcChain>
</file>

<file path=xl/sharedStrings.xml><?xml version="1.0" encoding="utf-8"?>
<sst xmlns="http://schemas.openxmlformats.org/spreadsheetml/2006/main" count="569" uniqueCount="227">
  <si>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</si>
  <si>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</si>
  <si>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</si>
  <si>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</si>
  <si>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</si>
  <si>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</si>
  <si>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</si>
  <si>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</si>
  <si>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</si>
  <si>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</si>
  <si>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</si>
  <si>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</si>
  <si>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</si>
  <si>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</si>
  <si>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</si>
  <si>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</si>
  <si>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</si>
  <si>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</si>
  <si>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</si>
  <si>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</si>
  <si>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</si>
  <si>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</si>
  <si>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</si>
  <si>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</si>
  <si>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48</t>
  </si>
  <si>
    <t>WYK-PASR</t>
  </si>
  <si>
    <t>Zdarcie pokrywy na pasach -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</si>
  <si>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</si>
  <si>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</si>
  <si>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</si>
  <si>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</si>
  <si>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</si>
  <si>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67</t>
  </si>
  <si>
    <t>WYK-PASCZ</t>
  </si>
  <si>
    <t>Wyorywanie bruzd pługiem leśnym na powierzchni pow. 0,50 ha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</si>
  <si>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</si>
  <si>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</si>
  <si>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</si>
  <si>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</si>
  <si>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</si>
  <si>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</si>
  <si>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</si>
  <si>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</si>
  <si>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</si>
  <si>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</si>
  <si>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</si>
  <si>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</si>
  <si>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HA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</si>
  <si>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</si>
  <si>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</si>
  <si>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</si>
  <si>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</si>
  <si>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</si>
  <si>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</si>
  <si>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</si>
  <si>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</si>
  <si>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</si>
  <si>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134</t>
  </si>
  <si>
    <t>SZUK-OWAD</t>
  </si>
  <si>
    <t>Próbne poszukiwania owadów w ściółce</t>
  </si>
  <si>
    <t>SZT</t>
  </si>
  <si>
    <t>135</t>
  </si>
  <si>
    <t>SZUK-10G</t>
  </si>
  <si>
    <t>Próbne poszukiwanie owadów w ściole metodą 10 powierzchni</t>
  </si>
  <si>
    <t>141</t>
  </si>
  <si>
    <t>GRODZ-SRN</t>
  </si>
  <si>
    <t>Grodzenie upraw przed zwierzyną siatką rozbiórkową</t>
  </si>
  <si>
    <t>HM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</si>
  <si>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</si>
  <si>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</si>
  <si>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</si>
  <si>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</si>
  <si>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</si>
  <si>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</si>
  <si>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</si>
  <si>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149</t>
  </si>
  <si>
    <t>PORZ-STOS</t>
  </si>
  <si>
    <t>Wynoszenie i układanie pozostałości w stosy niewymiarowe</t>
  </si>
  <si>
    <t>M3P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</si>
  <si>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</si>
  <si>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</si>
  <si>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</si>
  <si>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</si>
  <si>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</si>
  <si>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</si>
  <si>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</si>
  <si>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</si>
  <si>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</si>
  <si>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</si>
  <si>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</si>
  <si>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</si>
  <si>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</si>
  <si>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</si>
  <si>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</si>
  <si>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</si>
  <si>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</si>
  <si>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</si>
  <si>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</si>
  <si>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</si>
  <si>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</si>
  <si>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 xml:space="preserve"> 27</t>
  </si>
  <si>
    <t>OPR-PSPAL</t>
  </si>
  <si>
    <t>Opryski środkami ochrony roślin opryskiwaczem plecakowym z napędem spalinowym</t>
  </si>
  <si>
    <t xml:space="preserve"> 70</t>
  </si>
  <si>
    <t>WYK-POGCZ</t>
  </si>
  <si>
    <t>Wyorywanie bruzd pługiem leśnym z pogłębiaczem na powierzchni pow. 0,5 ha</t>
  </si>
  <si>
    <t xml:space="preserve"> 96</t>
  </si>
  <si>
    <t>SADZ POP</t>
  </si>
  <si>
    <t>Sadzenie jednolatek i wielolatek w poprawkach i uzupełnieniach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</si>
  <si>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</si>
  <si>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</si>
  <si>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</si>
  <si>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</si>
  <si>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</si>
  <si>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</si>
  <si>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386</t>
  </si>
  <si>
    <t>GODZ RU8</t>
  </si>
  <si>
    <t>Prace godzinowe ręczne z urządzeniem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</si>
  <si>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</si>
  <si>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</si>
  <si>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</si>
  <si>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</si>
  <si>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</si>
  <si>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</si>
  <si>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</si>
  <si>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</si>
  <si>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</si>
  <si>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 xml:space="preserve"> 26</t>
  </si>
  <si>
    <t>OPR-UC</t>
  </si>
  <si>
    <t>Opryskiwanie upraw opryskiwaczem - ciągnikowym</t>
  </si>
  <si>
    <t xml:space="preserve"> 68</t>
  </si>
  <si>
    <t>WYK-PA5CZ</t>
  </si>
  <si>
    <t>Wyorywanie bruzd pługiem leśnym na pow. do 0,50 ha (np. gniazda)</t>
  </si>
  <si>
    <t xml:space="preserve"> 69</t>
  </si>
  <si>
    <t>WYK-PASCP</t>
  </si>
  <si>
    <t>Wyorywanie bruzd pługiem leśnym pod okapem</t>
  </si>
  <si>
    <t xml:space="preserve"> 71</t>
  </si>
  <si>
    <t>WYK-P5GCP</t>
  </si>
  <si>
    <t>Wyorywanie bruzd pługiem leśnym z pogłębiaczem na pow. do 0,5 ha (np. gniazda)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</si>
  <si>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</si>
  <si>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</si>
  <si>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</si>
  <si>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</si>
  <si>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</si>
  <si>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</si>
  <si>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117</t>
  </si>
  <si>
    <t>ZAB-REPEL</t>
  </si>
  <si>
    <t>Zabezpieczenie upraw przed zwierzyną przy użyciu repelentów</t>
  </si>
  <si>
    <t>128</t>
  </si>
  <si>
    <t>KOR-P</t>
  </si>
  <si>
    <t>Korowanie pułapek i niszczenie kory</t>
  </si>
  <si>
    <t>129</t>
  </si>
  <si>
    <t>KOR-NISZ</t>
  </si>
  <si>
    <t>Niszczenie kory po korowaniu pułapek</t>
  </si>
  <si>
    <t>133</t>
  </si>
  <si>
    <t>SZUK-PĘDR</t>
  </si>
  <si>
    <t>Badanie zapędraczenia gleby - dół o objętości 0,5 m3</t>
  </si>
  <si>
    <t>147</t>
  </si>
  <si>
    <t>PRZYB-1ŻU</t>
  </si>
  <si>
    <t>Przybicie okorowanych żerdzi w jednym rzędzie</t>
  </si>
  <si>
    <t>148</t>
  </si>
  <si>
    <t>PORZ-SPAL</t>
  </si>
  <si>
    <t>Spalanie gałęzi ułożonych w stosy</t>
  </si>
  <si>
    <t>161</t>
  </si>
  <si>
    <t>PPOŻ-PASY</t>
  </si>
  <si>
    <t>Wykonywanie bruzd na pasach przeciwpożarowych</t>
  </si>
  <si>
    <t>162</t>
  </si>
  <si>
    <t>PPOŻ-ODN</t>
  </si>
  <si>
    <t>Odnowienie bruzdy na pasach przeciwpożarowych</t>
  </si>
  <si>
    <t>163</t>
  </si>
  <si>
    <t>PPOŻ-PORZ</t>
  </si>
  <si>
    <t>Porządkowanie terenów na pasach przeciwpożarowych</t>
  </si>
  <si>
    <t>376</t>
  </si>
  <si>
    <t>ZB-NASDB</t>
  </si>
  <si>
    <t>Zbiór nasion dęba</t>
  </si>
  <si>
    <t>KG</t>
  </si>
  <si>
    <t xml:space="preserve"> 14</t>
  </si>
  <si>
    <t>ROZDR-PP</t>
  </si>
  <si>
    <t>Rozdrabnianie pozostałości drzewnych na całej powierzchni bez mieszania z glebą</t>
  </si>
  <si>
    <t xml:space="preserve"> 52</t>
  </si>
  <si>
    <t>WYK-TAL60</t>
  </si>
  <si>
    <t>Zdarcie pokrywy na talerzach 60 cm x 60 cm</t>
  </si>
  <si>
    <t xml:space="preserve"> 56</t>
  </si>
  <si>
    <t>POP-TAL</t>
  </si>
  <si>
    <t>Poprawianie talerzy - w poprawkach</t>
  </si>
  <si>
    <t xml:space="preserve"> 58</t>
  </si>
  <si>
    <t>PRZ-TALSA</t>
  </si>
  <si>
    <t>Przekopanie gleby na talerzach w miejscu sadzenia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</si>
  <si>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</si>
  <si>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</si>
  <si>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</si>
  <si>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</si>
  <si>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</si>
  <si>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</si>
  <si>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</si>
  <si>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</si>
  <si>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</si>
  <si>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</si>
  <si>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</si>
  <si>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</si>
  <si>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Sieraków</t>
  </si>
  <si>
    <t xml:space="preserve">64-410 Sieraków; Bucharzewo 153                </t>
  </si>
  <si>
    <t>Odpowiadając na ogłoszenie o przetargu nieograniczonym na „Wykonywanie usług z zakresu gospodarki leśnej na terenie Nadleśnictwa Sieraków w roku 2023''  składamy niniejszym ofertę na pakiet PAKIET 1 (GKŁSM)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</si>
  <si>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</si>
  <si>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</si>
  <si>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</si>
  <si>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</si>
  <si>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</si>
  <si>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cięcia rębne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</si>
  <si>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</si>
  <si>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</si>
  <si>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</si>
  <si>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</si>
  <si>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</si>
  <si>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</si>
  <si>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</si>
  <si>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</si>
  <si>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</si>
  <si>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</si>
  <si>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</si>
  <si>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</si>
  <si>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</si>
  <si>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136</t>
  </si>
  <si>
    <t>SZUK-OWA2</t>
  </si>
  <si>
    <t>Próbne poszukiwanie owadów w ściole metodą dwóch drzew próbnych</t>
  </si>
  <si>
    <t>Część A. Leśnictwa: 01 Gospódka, 04 Kukułka</t>
  </si>
  <si>
    <t>Część B. Leśnictwa: 07 Ławica, 08 Stary Młyn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</si>
</sst>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10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0"/>
  <sheetViews>
    <sheetView tabSelected="1" topLeftCell="A208" workbookViewId="0">
      <selection activeCell="B187" sqref="B187:N18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194</v>
      </c>
      <c r="J2" s="15"/>
      <c r="K2" s="15"/>
      <c r="L2" s="15"/>
      <c r="M2" s="15"/>
      <c r="N2" s="15"/>
      <c r="O2" s="15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31" t="s">
        <v>195</v>
      </c>
      <c r="C10" s="31"/>
      <c r="D10" s="31"/>
    </row>
    <row r="11" spans="2:15" s="1" customFormat="1" ht="12.2" customHeight="1" x14ac:dyDescent="0.2">
      <c r="B11" s="31"/>
      <c r="C11" s="31"/>
      <c r="D11" s="31"/>
      <c r="G11" s="32" t="s">
        <v>196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22" t="s">
        <v>197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0" t="s">
        <v>198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199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200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201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27" t="s">
        <v>202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2" s="1" customFormat="1" ht="2.65" customHeight="1" x14ac:dyDescent="0.2"/>
    <row r="26" spans="2:12" s="1" customFormat="1" ht="52.5" customHeight="1" x14ac:dyDescent="0.2">
      <c r="B26" s="17" t="s">
        <v>203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2" s="1" customFormat="1" ht="30.4" customHeight="1" x14ac:dyDescent="0.2"/>
    <row r="28" spans="2:12" s="1" customFormat="1" ht="1.5" customHeight="1" x14ac:dyDescent="0.2"/>
    <row r="29" spans="2:12" s="1" customFormat="1" ht="20.85" customHeight="1" x14ac:dyDescent="0.2">
      <c r="B29" s="20" t="s">
        <v>225</v>
      </c>
      <c r="C29" s="21"/>
      <c r="D29" s="21"/>
      <c r="E29" s="21"/>
      <c r="F29" s="21"/>
      <c r="G29" s="21"/>
      <c r="H29" s="21"/>
      <c r="I29" s="21"/>
      <c r="J29" s="21"/>
    </row>
    <row r="30" spans="2:12" s="1" customFormat="1" ht="2.1" customHeight="1" x14ac:dyDescent="0.2"/>
    <row r="31" spans="2:12" s="1" customFormat="1" ht="1.5" customHeight="1" x14ac:dyDescent="0.2"/>
    <row r="32" spans="2:12" s="1" customFormat="1" ht="18.2" customHeight="1" x14ac:dyDescent="0.2">
      <c r="B32" s="21" t="s">
        <v>204</v>
      </c>
      <c r="C32" s="21"/>
      <c r="D32" s="21"/>
      <c r="E32" s="21"/>
      <c r="F32" s="21"/>
      <c r="G32" s="21"/>
      <c r="H32" s="21"/>
      <c r="I32" s="21"/>
      <c r="J32" s="21"/>
      <c r="K32" s="21"/>
    </row>
    <row r="33" spans="2:13" s="1" customFormat="1" ht="5.25" customHeight="1" x14ac:dyDescent="0.2"/>
    <row r="34" spans="2:13" s="1" customFormat="1" ht="55.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4" t="s">
        <v>10</v>
      </c>
      <c r="M34" s="14"/>
    </row>
    <row r="35" spans="2:13" s="1" customFormat="1" ht="19.7" customHeight="1" x14ac:dyDescent="0.2">
      <c r="B35" s="5">
        <v>1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f>5176+7400</f>
        <v>12576</v>
      </c>
      <c r="H35" s="9"/>
      <c r="I35" s="9"/>
      <c r="J35" s="5">
        <v>8</v>
      </c>
      <c r="K35" s="9"/>
      <c r="L35" s="11"/>
      <c r="M35" s="11"/>
    </row>
    <row r="36" spans="2:13" s="1" customFormat="1" ht="1.5" customHeight="1" x14ac:dyDescent="0.2"/>
    <row r="37" spans="2:13" s="1" customFormat="1" ht="18.2" customHeight="1" x14ac:dyDescent="0.2">
      <c r="B37" s="21" t="s">
        <v>208</v>
      </c>
      <c r="C37" s="21"/>
      <c r="D37" s="21"/>
      <c r="E37" s="21"/>
      <c r="F37" s="21"/>
      <c r="G37" s="21"/>
      <c r="H37" s="21"/>
      <c r="I37" s="21"/>
      <c r="J37" s="21"/>
      <c r="K37" s="21"/>
    </row>
    <row r="38" spans="2:13" s="1" customFormat="1" ht="5.25" customHeight="1" x14ac:dyDescent="0.2"/>
    <row r="39" spans="2:13" s="1" customFormat="1" ht="54.7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4" t="s">
        <v>10</v>
      </c>
      <c r="M39" s="14"/>
    </row>
    <row r="40" spans="2:13" s="1" customFormat="1" ht="19.7" customHeight="1" x14ac:dyDescent="0.2">
      <c r="B40" s="5">
        <v>2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1764</v>
      </c>
      <c r="H40" s="9"/>
      <c r="I40" s="9"/>
      <c r="J40" s="5">
        <v>8</v>
      </c>
      <c r="K40" s="9"/>
      <c r="L40" s="11"/>
      <c r="M40" s="11"/>
    </row>
    <row r="41" spans="2:13" s="1" customFormat="1" ht="1.5" customHeight="1" x14ac:dyDescent="0.2"/>
    <row r="42" spans="2:13" s="1" customFormat="1" ht="18.2" customHeight="1" x14ac:dyDescent="0.2">
      <c r="B42" s="21" t="s">
        <v>205</v>
      </c>
      <c r="C42" s="21"/>
      <c r="D42" s="21"/>
      <c r="E42" s="21"/>
      <c r="F42" s="21"/>
      <c r="G42" s="21"/>
      <c r="H42" s="21"/>
      <c r="I42" s="21"/>
      <c r="J42" s="21"/>
      <c r="K42" s="21"/>
    </row>
    <row r="43" spans="2:13" s="1" customFormat="1" ht="5.25" customHeight="1" x14ac:dyDescent="0.2"/>
    <row r="44" spans="2:13" s="1" customFormat="1" ht="54.7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4" t="s">
        <v>10</v>
      </c>
      <c r="M44" s="14"/>
    </row>
    <row r="45" spans="2:13" s="1" customFormat="1" ht="19.7" customHeight="1" x14ac:dyDescent="0.2">
      <c r="B45" s="5">
        <v>3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f>4184+4308</f>
        <v>8492</v>
      </c>
      <c r="H45" s="9"/>
      <c r="I45" s="9"/>
      <c r="J45" s="5">
        <v>8</v>
      </c>
      <c r="K45" s="9"/>
      <c r="L45" s="11"/>
      <c r="M45" s="11"/>
    </row>
    <row r="46" spans="2:13" s="1" customFormat="1" ht="1.5" customHeight="1" x14ac:dyDescent="0.2"/>
    <row r="47" spans="2:13" s="1" customFormat="1" ht="18.2" customHeight="1" x14ac:dyDescent="0.2">
      <c r="B47" s="21" t="s">
        <v>206</v>
      </c>
      <c r="C47" s="21"/>
      <c r="D47" s="21"/>
      <c r="E47" s="21"/>
      <c r="F47" s="21"/>
      <c r="G47" s="21"/>
      <c r="H47" s="21"/>
      <c r="I47" s="21"/>
      <c r="J47" s="21"/>
      <c r="K47" s="21"/>
    </row>
    <row r="48" spans="2:13" s="1" customFormat="1" ht="5.25" customHeight="1" x14ac:dyDescent="0.2"/>
    <row r="49" spans="2:13" s="1" customFormat="1" ht="54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19.7" customHeight="1" x14ac:dyDescent="0.2">
      <c r="B50" s="5">
        <v>4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f>40+437</f>
        <v>477</v>
      </c>
      <c r="H50" s="9"/>
      <c r="I50" s="9"/>
      <c r="J50" s="5">
        <v>8</v>
      </c>
      <c r="K50" s="9"/>
      <c r="L50" s="11"/>
      <c r="M50" s="11"/>
    </row>
    <row r="51" spans="2:13" s="1" customFormat="1" ht="1.5" customHeight="1" x14ac:dyDescent="0.2"/>
    <row r="52" spans="2:13" s="1" customFormat="1" ht="18.2" customHeight="1" x14ac:dyDescent="0.2">
      <c r="B52" s="21" t="s">
        <v>207</v>
      </c>
      <c r="C52" s="21"/>
      <c r="D52" s="21"/>
      <c r="E52" s="21"/>
      <c r="F52" s="21"/>
      <c r="G52" s="21"/>
      <c r="H52" s="21"/>
      <c r="I52" s="21"/>
      <c r="J52" s="21"/>
      <c r="K52" s="21"/>
    </row>
    <row r="53" spans="2:13" s="1" customFormat="1" ht="5.25" customHeight="1" x14ac:dyDescent="0.2"/>
    <row r="54" spans="2:13" s="1" customFormat="1" ht="54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4" t="s">
        <v>10</v>
      </c>
      <c r="M54" s="14"/>
    </row>
    <row r="55" spans="2:13" s="1" customFormat="1" ht="19.7" customHeight="1" x14ac:dyDescent="0.2">
      <c r="B55" s="5">
        <v>5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f>220+251</f>
        <v>471</v>
      </c>
      <c r="H55" s="9"/>
      <c r="I55" s="9"/>
      <c r="J55" s="5">
        <v>8</v>
      </c>
      <c r="K55" s="9"/>
      <c r="L55" s="11"/>
      <c r="M55" s="11"/>
    </row>
    <row r="56" spans="2:13" s="1" customFormat="1" ht="7.5" customHeight="1" x14ac:dyDescent="0.2"/>
    <row r="57" spans="2:13" s="1" customFormat="1" ht="60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4" t="s">
        <v>10</v>
      </c>
      <c r="M57" s="14"/>
    </row>
    <row r="58" spans="2:13" s="1" customFormat="1" ht="28.7" customHeight="1" x14ac:dyDescent="0.2">
      <c r="B58" s="5">
        <v>6</v>
      </c>
      <c r="C58" s="6" t="s">
        <v>15</v>
      </c>
      <c r="D58" s="6" t="s">
        <v>16</v>
      </c>
      <c r="E58" s="7" t="s">
        <v>17</v>
      </c>
      <c r="F58" s="6" t="s">
        <v>14</v>
      </c>
      <c r="G58" s="8">
        <f>200+200</f>
        <v>400</v>
      </c>
      <c r="H58" s="9"/>
      <c r="I58" s="9"/>
      <c r="J58" s="5">
        <v>8</v>
      </c>
      <c r="K58" s="9"/>
      <c r="L58" s="11"/>
      <c r="M58" s="11"/>
    </row>
    <row r="59" spans="2:13" s="1" customFormat="1" ht="19.7" customHeight="1" x14ac:dyDescent="0.2">
      <c r="B59" s="5">
        <v>7</v>
      </c>
      <c r="C59" s="6" t="s">
        <v>18</v>
      </c>
      <c r="D59" s="6" t="s">
        <v>19</v>
      </c>
      <c r="E59" s="7" t="s">
        <v>20</v>
      </c>
      <c r="F59" s="6" t="s">
        <v>14</v>
      </c>
      <c r="G59" s="8">
        <f>150+150</f>
        <v>300</v>
      </c>
      <c r="H59" s="9"/>
      <c r="I59" s="9"/>
      <c r="J59" s="5">
        <v>8</v>
      </c>
      <c r="K59" s="9"/>
      <c r="L59" s="11"/>
      <c r="M59" s="11"/>
    </row>
    <row r="60" spans="2:13" s="1" customFormat="1" ht="19.7" customHeight="1" x14ac:dyDescent="0.2">
      <c r="B60" s="5">
        <v>8</v>
      </c>
      <c r="C60" s="6" t="s">
        <v>21</v>
      </c>
      <c r="D60" s="6" t="s">
        <v>22</v>
      </c>
      <c r="E60" s="7" t="s">
        <v>23</v>
      </c>
      <c r="F60" s="6" t="s">
        <v>14</v>
      </c>
      <c r="G60" s="8">
        <f>50+50</f>
        <v>100</v>
      </c>
      <c r="H60" s="9"/>
      <c r="I60" s="9"/>
      <c r="J60" s="5">
        <v>8</v>
      </c>
      <c r="K60" s="9"/>
      <c r="L60" s="11"/>
      <c r="M60" s="11"/>
    </row>
    <row r="61" spans="2:13" s="1" customFormat="1" ht="28.7" customHeight="1" x14ac:dyDescent="0.2">
      <c r="B61" s="5">
        <v>9</v>
      </c>
      <c r="C61" s="6" t="s">
        <v>100</v>
      </c>
      <c r="D61" s="6" t="s">
        <v>101</v>
      </c>
      <c r="E61" s="7" t="s">
        <v>102</v>
      </c>
      <c r="F61" s="6" t="s">
        <v>47</v>
      </c>
      <c r="G61" s="8">
        <v>5.0599999999999996</v>
      </c>
      <c r="H61" s="9"/>
      <c r="I61" s="9"/>
      <c r="J61" s="5">
        <v>8</v>
      </c>
      <c r="K61" s="9"/>
      <c r="L61" s="11"/>
      <c r="M61" s="11"/>
    </row>
    <row r="62" spans="2:13" s="1" customFormat="1" ht="19.7" customHeight="1" x14ac:dyDescent="0.2">
      <c r="B62" s="5">
        <v>10</v>
      </c>
      <c r="C62" s="6" t="s">
        <v>24</v>
      </c>
      <c r="D62" s="6" t="s">
        <v>25</v>
      </c>
      <c r="E62" s="7" t="s">
        <v>26</v>
      </c>
      <c r="F62" s="6" t="s">
        <v>27</v>
      </c>
      <c r="G62" s="8">
        <f>20.65+20.03</f>
        <v>40.68</v>
      </c>
      <c r="H62" s="9"/>
      <c r="I62" s="9"/>
      <c r="J62" s="5">
        <v>8</v>
      </c>
      <c r="K62" s="9"/>
      <c r="L62" s="11"/>
      <c r="M62" s="11"/>
    </row>
    <row r="63" spans="2:13" s="1" customFormat="1" ht="19.7" customHeight="1" x14ac:dyDescent="0.2">
      <c r="B63" s="5">
        <v>11</v>
      </c>
      <c r="C63" s="6" t="s">
        <v>28</v>
      </c>
      <c r="D63" s="6" t="s">
        <v>29</v>
      </c>
      <c r="E63" s="7" t="s">
        <v>30</v>
      </c>
      <c r="F63" s="6" t="s">
        <v>31</v>
      </c>
      <c r="G63" s="8">
        <f>5+7.54</f>
        <v>12.54</v>
      </c>
      <c r="H63" s="9"/>
      <c r="I63" s="9"/>
      <c r="J63" s="5">
        <v>8</v>
      </c>
      <c r="K63" s="9"/>
      <c r="L63" s="11"/>
      <c r="M63" s="11"/>
    </row>
    <row r="64" spans="2:13" s="1" customFormat="1" ht="28.7" customHeight="1" x14ac:dyDescent="0.2">
      <c r="B64" s="5">
        <v>12</v>
      </c>
      <c r="C64" s="6" t="s">
        <v>32</v>
      </c>
      <c r="D64" s="6" t="s">
        <v>33</v>
      </c>
      <c r="E64" s="7" t="s">
        <v>34</v>
      </c>
      <c r="F64" s="6" t="s">
        <v>27</v>
      </c>
      <c r="G64" s="8">
        <f>169.28+226.46</f>
        <v>395.74</v>
      </c>
      <c r="H64" s="9"/>
      <c r="I64" s="9"/>
      <c r="J64" s="5">
        <v>8</v>
      </c>
      <c r="K64" s="9"/>
      <c r="L64" s="11"/>
      <c r="M64" s="11"/>
    </row>
    <row r="65" spans="2:13" s="1" customFormat="1" ht="28.7" customHeight="1" x14ac:dyDescent="0.2">
      <c r="B65" s="5">
        <v>13</v>
      </c>
      <c r="C65" s="6" t="s">
        <v>103</v>
      </c>
      <c r="D65" s="6" t="s">
        <v>104</v>
      </c>
      <c r="E65" s="7" t="s">
        <v>105</v>
      </c>
      <c r="F65" s="6" t="s">
        <v>27</v>
      </c>
      <c r="G65" s="8">
        <v>55</v>
      </c>
      <c r="H65" s="9"/>
      <c r="I65" s="9"/>
      <c r="J65" s="5">
        <v>8</v>
      </c>
      <c r="K65" s="9"/>
      <c r="L65" s="11"/>
      <c r="M65" s="11"/>
    </row>
    <row r="66" spans="2:13" s="1" customFormat="1" ht="19.7" customHeight="1" x14ac:dyDescent="0.2">
      <c r="B66" s="5">
        <v>14</v>
      </c>
      <c r="C66" s="6" t="s">
        <v>35</v>
      </c>
      <c r="D66" s="6" t="s">
        <v>36</v>
      </c>
      <c r="E66" s="7" t="s">
        <v>37</v>
      </c>
      <c r="F66" s="6" t="s">
        <v>31</v>
      </c>
      <c r="G66" s="8">
        <f>161.69+261</f>
        <v>422.69</v>
      </c>
      <c r="H66" s="9"/>
      <c r="I66" s="9"/>
      <c r="J66" s="5">
        <v>8</v>
      </c>
      <c r="K66" s="9"/>
      <c r="L66" s="11"/>
      <c r="M66" s="11"/>
    </row>
    <row r="67" spans="2:13" s="1" customFormat="1" ht="19.7" customHeight="1" x14ac:dyDescent="0.2">
      <c r="B67" s="5">
        <v>15</v>
      </c>
      <c r="C67" s="6" t="s">
        <v>38</v>
      </c>
      <c r="D67" s="6" t="s">
        <v>39</v>
      </c>
      <c r="E67" s="7" t="s">
        <v>40</v>
      </c>
      <c r="F67" s="6" t="s">
        <v>31</v>
      </c>
      <c r="G67" s="8">
        <f>24.05+3.66</f>
        <v>27.71</v>
      </c>
      <c r="H67" s="9"/>
      <c r="I67" s="9"/>
      <c r="J67" s="5">
        <v>8</v>
      </c>
      <c r="K67" s="9"/>
      <c r="L67" s="11"/>
      <c r="M67" s="11"/>
    </row>
    <row r="68" spans="2:13" s="1" customFormat="1" ht="28.7" customHeight="1" x14ac:dyDescent="0.2">
      <c r="B68" s="5">
        <v>16</v>
      </c>
      <c r="C68" s="6" t="s">
        <v>106</v>
      </c>
      <c r="D68" s="6" t="s">
        <v>107</v>
      </c>
      <c r="E68" s="7" t="s">
        <v>108</v>
      </c>
      <c r="F68" s="6" t="s">
        <v>31</v>
      </c>
      <c r="G68" s="8">
        <v>5</v>
      </c>
      <c r="H68" s="9"/>
      <c r="I68" s="9"/>
      <c r="J68" s="5">
        <v>8</v>
      </c>
      <c r="K68" s="9"/>
      <c r="L68" s="11"/>
      <c r="M68" s="11"/>
    </row>
    <row r="69" spans="2:13" s="1" customFormat="1" ht="19.7" customHeight="1" x14ac:dyDescent="0.2">
      <c r="B69" s="5">
        <v>17</v>
      </c>
      <c r="C69" s="6" t="s">
        <v>41</v>
      </c>
      <c r="D69" s="6" t="s">
        <v>42</v>
      </c>
      <c r="E69" s="7" t="s">
        <v>43</v>
      </c>
      <c r="F69" s="6" t="s">
        <v>31</v>
      </c>
      <c r="G69" s="8">
        <f>192.16+264.56</f>
        <v>456.72</v>
      </c>
      <c r="H69" s="9"/>
      <c r="I69" s="9"/>
      <c r="J69" s="5">
        <v>8</v>
      </c>
      <c r="K69" s="9"/>
      <c r="L69" s="11"/>
      <c r="M69" s="11"/>
    </row>
    <row r="70" spans="2:13" s="1" customFormat="1" ht="28.7" customHeight="1" x14ac:dyDescent="0.2">
      <c r="B70" s="5">
        <v>18</v>
      </c>
      <c r="C70" s="6" t="s">
        <v>44</v>
      </c>
      <c r="D70" s="6" t="s">
        <v>45</v>
      </c>
      <c r="E70" s="7" t="s">
        <v>46</v>
      </c>
      <c r="F70" s="6" t="s">
        <v>47</v>
      </c>
      <c r="G70" s="8">
        <f>17.57+0.05</f>
        <v>17.62</v>
      </c>
      <c r="H70" s="9"/>
      <c r="I70" s="9"/>
      <c r="J70" s="5">
        <v>8</v>
      </c>
      <c r="K70" s="9"/>
      <c r="L70" s="11"/>
      <c r="M70" s="11"/>
    </row>
    <row r="71" spans="2:13" s="1" customFormat="1" ht="28.7" customHeight="1" x14ac:dyDescent="0.2">
      <c r="B71" s="5">
        <v>19</v>
      </c>
      <c r="C71" s="6" t="s">
        <v>109</v>
      </c>
      <c r="D71" s="6" t="s">
        <v>110</v>
      </c>
      <c r="E71" s="7" t="s">
        <v>111</v>
      </c>
      <c r="F71" s="6" t="s">
        <v>47</v>
      </c>
      <c r="G71" s="8">
        <v>12.19</v>
      </c>
      <c r="H71" s="9"/>
      <c r="I71" s="9"/>
      <c r="J71" s="5">
        <v>8</v>
      </c>
      <c r="K71" s="9"/>
      <c r="L71" s="11"/>
      <c r="M71" s="11"/>
    </row>
    <row r="72" spans="2:13" s="1" customFormat="1" ht="28.7" customHeight="1" x14ac:dyDescent="0.2">
      <c r="B72" s="5">
        <v>20</v>
      </c>
      <c r="C72" s="6" t="s">
        <v>112</v>
      </c>
      <c r="D72" s="6" t="s">
        <v>113</v>
      </c>
      <c r="E72" s="7" t="s">
        <v>114</v>
      </c>
      <c r="F72" s="6" t="s">
        <v>47</v>
      </c>
      <c r="G72" s="8">
        <v>0.05</v>
      </c>
      <c r="H72" s="9"/>
      <c r="I72" s="9"/>
      <c r="J72" s="5">
        <v>8</v>
      </c>
      <c r="K72" s="9"/>
      <c r="L72" s="11"/>
      <c r="M72" s="11"/>
    </row>
    <row r="73" spans="2:13" s="1" customFormat="1" ht="19.7" customHeight="1" x14ac:dyDescent="0.2">
      <c r="B73" s="5">
        <v>21</v>
      </c>
      <c r="C73" s="6" t="s">
        <v>48</v>
      </c>
      <c r="D73" s="6" t="s">
        <v>49</v>
      </c>
      <c r="E73" s="7" t="s">
        <v>50</v>
      </c>
      <c r="F73" s="6" t="s">
        <v>47</v>
      </c>
      <c r="G73" s="8">
        <f>23.95+4.53</f>
        <v>28.48</v>
      </c>
      <c r="H73" s="9"/>
      <c r="I73" s="9"/>
      <c r="J73" s="5">
        <v>8</v>
      </c>
      <c r="K73" s="9"/>
      <c r="L73" s="11"/>
      <c r="M73" s="11"/>
    </row>
    <row r="74" spans="2:13" s="1" customFormat="1" ht="19.7" customHeight="1" x14ac:dyDescent="0.2">
      <c r="B74" s="5">
        <v>22</v>
      </c>
      <c r="C74" s="6" t="s">
        <v>51</v>
      </c>
      <c r="D74" s="6" t="s">
        <v>52</v>
      </c>
      <c r="E74" s="7" t="s">
        <v>53</v>
      </c>
      <c r="F74" s="6" t="s">
        <v>47</v>
      </c>
      <c r="G74" s="8">
        <f>4.94+18.06</f>
        <v>23</v>
      </c>
      <c r="H74" s="9"/>
      <c r="I74" s="9"/>
      <c r="J74" s="5">
        <v>8</v>
      </c>
      <c r="K74" s="9"/>
      <c r="L74" s="11"/>
      <c r="M74" s="11"/>
    </row>
    <row r="75" spans="2:13" s="1" customFormat="1" ht="19.7" customHeight="1" x14ac:dyDescent="0.2">
      <c r="B75" s="5">
        <v>23</v>
      </c>
      <c r="C75" s="6" t="s">
        <v>54</v>
      </c>
      <c r="D75" s="6" t="s">
        <v>55</v>
      </c>
      <c r="E75" s="7" t="s">
        <v>56</v>
      </c>
      <c r="F75" s="6" t="s">
        <v>47</v>
      </c>
      <c r="G75" s="8">
        <f>15.08+48.33</f>
        <v>63.41</v>
      </c>
      <c r="H75" s="9"/>
      <c r="I75" s="9"/>
      <c r="J75" s="5">
        <v>8</v>
      </c>
      <c r="K75" s="9"/>
      <c r="L75" s="11"/>
      <c r="M75" s="11"/>
    </row>
    <row r="76" spans="2:13" s="1" customFormat="1" ht="19.7" customHeight="1" x14ac:dyDescent="0.2">
      <c r="B76" s="5">
        <v>24</v>
      </c>
      <c r="C76" s="6" t="s">
        <v>57</v>
      </c>
      <c r="D76" s="6" t="s">
        <v>58</v>
      </c>
      <c r="E76" s="7" t="s">
        <v>59</v>
      </c>
      <c r="F76" s="6" t="s">
        <v>60</v>
      </c>
      <c r="G76" s="8">
        <v>23</v>
      </c>
      <c r="H76" s="9"/>
      <c r="I76" s="9"/>
      <c r="J76" s="5">
        <v>8</v>
      </c>
      <c r="K76" s="9"/>
      <c r="L76" s="11"/>
      <c r="M76" s="11"/>
    </row>
    <row r="77" spans="2:13" s="1" customFormat="1" ht="28.7" customHeight="1" x14ac:dyDescent="0.2">
      <c r="B77" s="5">
        <v>25</v>
      </c>
      <c r="C77" s="6" t="s">
        <v>61</v>
      </c>
      <c r="D77" s="6" t="s">
        <v>62</v>
      </c>
      <c r="E77" s="7" t="s">
        <v>63</v>
      </c>
      <c r="F77" s="6" t="s">
        <v>60</v>
      </c>
      <c r="G77" s="8">
        <f>8+15</f>
        <v>23</v>
      </c>
      <c r="H77" s="9"/>
      <c r="I77" s="9"/>
      <c r="J77" s="5">
        <v>8</v>
      </c>
      <c r="K77" s="9"/>
      <c r="L77" s="11"/>
      <c r="M77" s="11"/>
    </row>
    <row r="78" spans="2:13" s="1" customFormat="1" ht="28.7" customHeight="1" x14ac:dyDescent="0.2">
      <c r="B78" s="5">
        <v>26</v>
      </c>
      <c r="C78" s="6" t="s">
        <v>222</v>
      </c>
      <c r="D78" s="6" t="s">
        <v>223</v>
      </c>
      <c r="E78" s="7" t="s">
        <v>224</v>
      </c>
      <c r="F78" s="6" t="s">
        <v>60</v>
      </c>
      <c r="G78" s="8">
        <v>23</v>
      </c>
      <c r="H78" s="9"/>
      <c r="I78" s="9"/>
      <c r="J78" s="5">
        <v>8</v>
      </c>
      <c r="K78" s="9"/>
      <c r="L78" s="12"/>
      <c r="M78" s="13"/>
    </row>
    <row r="79" spans="2:13" s="1" customFormat="1" ht="19.7" customHeight="1" x14ac:dyDescent="0.2">
      <c r="B79" s="5">
        <v>27</v>
      </c>
      <c r="C79" s="6" t="s">
        <v>64</v>
      </c>
      <c r="D79" s="6" t="s">
        <v>65</v>
      </c>
      <c r="E79" s="7" t="s">
        <v>66</v>
      </c>
      <c r="F79" s="6" t="s">
        <v>67</v>
      </c>
      <c r="G79" s="8">
        <f>19.1+0.8</f>
        <v>19.900000000000002</v>
      </c>
      <c r="H79" s="9"/>
      <c r="I79" s="9"/>
      <c r="J79" s="5">
        <v>23</v>
      </c>
      <c r="K79" s="9"/>
      <c r="L79" s="11"/>
      <c r="M79" s="11"/>
    </row>
    <row r="80" spans="2:13" s="1" customFormat="1" ht="19.7" customHeight="1" x14ac:dyDescent="0.2">
      <c r="B80" s="5">
        <v>28</v>
      </c>
      <c r="C80" s="6" t="s">
        <v>68</v>
      </c>
      <c r="D80" s="6" t="s">
        <v>69</v>
      </c>
      <c r="E80" s="7" t="s">
        <v>70</v>
      </c>
      <c r="F80" s="6" t="s">
        <v>67</v>
      </c>
      <c r="G80" s="8">
        <f>77.42+32.67</f>
        <v>110.09</v>
      </c>
      <c r="H80" s="9"/>
      <c r="I80" s="9"/>
      <c r="J80" s="5">
        <v>23</v>
      </c>
      <c r="K80" s="9"/>
      <c r="L80" s="11"/>
      <c r="M80" s="11"/>
    </row>
    <row r="81" spans="2:13" s="1" customFormat="1" ht="19.7" customHeight="1" x14ac:dyDescent="0.2">
      <c r="B81" s="5">
        <v>29</v>
      </c>
      <c r="C81" s="6" t="s">
        <v>71</v>
      </c>
      <c r="D81" s="6" t="s">
        <v>72</v>
      </c>
      <c r="E81" s="7" t="s">
        <v>73</v>
      </c>
      <c r="F81" s="6" t="s">
        <v>74</v>
      </c>
      <c r="G81" s="8">
        <f>280+32</f>
        <v>312</v>
      </c>
      <c r="H81" s="9"/>
      <c r="I81" s="9"/>
      <c r="J81" s="5">
        <v>23</v>
      </c>
      <c r="K81" s="9"/>
      <c r="L81" s="11"/>
      <c r="M81" s="11"/>
    </row>
    <row r="82" spans="2:13" s="1" customFormat="1" ht="28.7" customHeight="1" x14ac:dyDescent="0.2">
      <c r="B82" s="5">
        <v>30</v>
      </c>
      <c r="C82" s="6" t="s">
        <v>75</v>
      </c>
      <c r="D82" s="6" t="s">
        <v>76</v>
      </c>
      <c r="E82" s="7" t="s">
        <v>77</v>
      </c>
      <c r="F82" s="6" t="s">
        <v>78</v>
      </c>
      <c r="G82" s="8">
        <v>175</v>
      </c>
      <c r="H82" s="9"/>
      <c r="I82" s="9"/>
      <c r="J82" s="5">
        <v>8</v>
      </c>
      <c r="K82" s="9"/>
      <c r="L82" s="11"/>
      <c r="M82" s="11"/>
    </row>
    <row r="83" spans="2:13" s="1" customFormat="1" ht="19.7" customHeight="1" x14ac:dyDescent="0.2">
      <c r="B83" s="5">
        <v>31</v>
      </c>
      <c r="C83" s="6" t="s">
        <v>79</v>
      </c>
      <c r="D83" s="6" t="s">
        <v>80</v>
      </c>
      <c r="E83" s="7" t="s">
        <v>81</v>
      </c>
      <c r="F83" s="6" t="s">
        <v>27</v>
      </c>
      <c r="G83" s="8">
        <f>1.35+0.15</f>
        <v>1.5</v>
      </c>
      <c r="H83" s="9"/>
      <c r="I83" s="9"/>
      <c r="J83" s="5">
        <v>8</v>
      </c>
      <c r="K83" s="9"/>
      <c r="L83" s="11"/>
      <c r="M83" s="11"/>
    </row>
    <row r="84" spans="2:13" s="1" customFormat="1" ht="28.7" customHeight="1" x14ac:dyDescent="0.2">
      <c r="B84" s="5">
        <v>32</v>
      </c>
      <c r="C84" s="6" t="s">
        <v>82</v>
      </c>
      <c r="D84" s="6" t="s">
        <v>83</v>
      </c>
      <c r="E84" s="7" t="s">
        <v>84</v>
      </c>
      <c r="F84" s="6" t="s">
        <v>74</v>
      </c>
      <c r="G84" s="8">
        <f>40+32</f>
        <v>72</v>
      </c>
      <c r="H84" s="9"/>
      <c r="I84" s="9"/>
      <c r="J84" s="5">
        <v>8</v>
      </c>
      <c r="K84" s="9"/>
      <c r="L84" s="11"/>
      <c r="M84" s="11"/>
    </row>
    <row r="85" spans="2:13" s="1" customFormat="1" ht="19.7" customHeight="1" x14ac:dyDescent="0.2">
      <c r="B85" s="5">
        <v>33</v>
      </c>
      <c r="C85" s="6" t="s">
        <v>85</v>
      </c>
      <c r="D85" s="6" t="s">
        <v>86</v>
      </c>
      <c r="E85" s="7" t="s">
        <v>87</v>
      </c>
      <c r="F85" s="6" t="s">
        <v>74</v>
      </c>
      <c r="G85" s="8">
        <f>275+84</f>
        <v>359</v>
      </c>
      <c r="H85" s="9"/>
      <c r="I85" s="9"/>
      <c r="J85" s="5">
        <v>8</v>
      </c>
      <c r="K85" s="9"/>
      <c r="L85" s="11"/>
      <c r="M85" s="11"/>
    </row>
    <row r="86" spans="2:13" s="1" customFormat="1" ht="19.7" customHeight="1" x14ac:dyDescent="0.2">
      <c r="B86" s="5">
        <v>34</v>
      </c>
      <c r="C86" s="6" t="s">
        <v>88</v>
      </c>
      <c r="D86" s="6" t="s">
        <v>89</v>
      </c>
      <c r="E86" s="7" t="s">
        <v>90</v>
      </c>
      <c r="F86" s="6" t="s">
        <v>74</v>
      </c>
      <c r="G86" s="8">
        <f>20+30</f>
        <v>50</v>
      </c>
      <c r="H86" s="9"/>
      <c r="I86" s="9"/>
      <c r="J86" s="5">
        <v>8</v>
      </c>
      <c r="K86" s="9"/>
      <c r="L86" s="11"/>
      <c r="M86" s="11"/>
    </row>
    <row r="87" spans="2:13" s="1" customFormat="1" ht="19.7" customHeight="1" x14ac:dyDescent="0.2">
      <c r="B87" s="5">
        <v>35</v>
      </c>
      <c r="C87" s="6" t="s">
        <v>115</v>
      </c>
      <c r="D87" s="6" t="s">
        <v>116</v>
      </c>
      <c r="E87" s="7" t="s">
        <v>117</v>
      </c>
      <c r="F87" s="6" t="s">
        <v>74</v>
      </c>
      <c r="G87" s="8">
        <v>16</v>
      </c>
      <c r="H87" s="9"/>
      <c r="I87" s="9"/>
      <c r="J87" s="5">
        <v>8</v>
      </c>
      <c r="K87" s="9"/>
      <c r="L87" s="11"/>
      <c r="M87" s="11"/>
    </row>
    <row r="88" spans="2:13" s="1" customFormat="1" ht="19.7" customHeight="1" x14ac:dyDescent="0.2">
      <c r="B88" s="5">
        <v>36</v>
      </c>
      <c r="C88" s="6" t="s">
        <v>91</v>
      </c>
      <c r="D88" s="6" t="s">
        <v>92</v>
      </c>
      <c r="E88" s="7" t="s">
        <v>93</v>
      </c>
      <c r="F88" s="6" t="s">
        <v>74</v>
      </c>
      <c r="G88" s="8">
        <f>46+40</f>
        <v>86</v>
      </c>
      <c r="H88" s="9"/>
      <c r="I88" s="9"/>
      <c r="J88" s="5">
        <v>23</v>
      </c>
      <c r="K88" s="9"/>
      <c r="L88" s="11"/>
      <c r="M88" s="11"/>
    </row>
    <row r="89" spans="2:13" s="1" customFormat="1" ht="19.7" customHeight="1" x14ac:dyDescent="0.2">
      <c r="B89" s="5">
        <v>37</v>
      </c>
      <c r="C89" s="6" t="s">
        <v>94</v>
      </c>
      <c r="D89" s="6" t="s">
        <v>95</v>
      </c>
      <c r="E89" s="7" t="s">
        <v>96</v>
      </c>
      <c r="F89" s="6" t="s">
        <v>74</v>
      </c>
      <c r="G89" s="8">
        <f>57+35</f>
        <v>92</v>
      </c>
      <c r="H89" s="9"/>
      <c r="I89" s="9"/>
      <c r="J89" s="5">
        <v>8</v>
      </c>
      <c r="K89" s="9"/>
      <c r="L89" s="11"/>
      <c r="M89" s="11"/>
    </row>
    <row r="90" spans="2:13" s="1" customFormat="1" ht="19.7" customHeight="1" x14ac:dyDescent="0.2">
      <c r="B90" s="5">
        <v>38</v>
      </c>
      <c r="C90" s="6" t="s">
        <v>97</v>
      </c>
      <c r="D90" s="6" t="s">
        <v>98</v>
      </c>
      <c r="E90" s="7" t="s">
        <v>99</v>
      </c>
      <c r="F90" s="6" t="s">
        <v>74</v>
      </c>
      <c r="G90" s="8">
        <f>23+16</f>
        <v>39</v>
      </c>
      <c r="H90" s="9"/>
      <c r="I90" s="9"/>
      <c r="J90" s="5">
        <v>23</v>
      </c>
      <c r="K90" s="9"/>
      <c r="L90" s="11"/>
      <c r="M90" s="11"/>
    </row>
    <row r="91" spans="2:13" s="1" customFormat="1" ht="30.4" customHeight="1" x14ac:dyDescent="0.2"/>
    <row r="92" spans="2:13" s="1" customFormat="1" ht="1.5" customHeight="1" x14ac:dyDescent="0.2"/>
    <row r="93" spans="2:13" s="1" customFormat="1" ht="20.85" customHeight="1" x14ac:dyDescent="0.2">
      <c r="B93" s="21" t="s">
        <v>226</v>
      </c>
      <c r="C93" s="21"/>
      <c r="D93" s="21"/>
      <c r="E93" s="21"/>
      <c r="F93" s="21"/>
      <c r="G93" s="21"/>
      <c r="H93" s="21"/>
      <c r="I93" s="21"/>
      <c r="J93" s="21"/>
    </row>
    <row r="94" spans="2:13" s="1" customFormat="1" ht="2.1" customHeight="1" x14ac:dyDescent="0.2"/>
    <row r="95" spans="2:13" s="1" customFormat="1" ht="1.5" customHeight="1" x14ac:dyDescent="0.2"/>
    <row r="96" spans="2:13" s="1" customFormat="1" ht="18.2" customHeight="1" x14ac:dyDescent="0.2">
      <c r="B96" s="21" t="s">
        <v>204</v>
      </c>
      <c r="C96" s="21"/>
      <c r="D96" s="21"/>
      <c r="E96" s="21"/>
      <c r="F96" s="21"/>
      <c r="G96" s="21"/>
      <c r="H96" s="21"/>
      <c r="I96" s="21"/>
      <c r="J96" s="21"/>
      <c r="K96" s="21"/>
    </row>
    <row r="97" spans="2:13" s="1" customFormat="1" ht="5.25" customHeight="1" x14ac:dyDescent="0.2"/>
    <row r="98" spans="2:13" s="1" customFormat="1" ht="54.75" customHeight="1" x14ac:dyDescent="0.2">
      <c r="B98" s="2" t="s">
        <v>0</v>
      </c>
      <c r="C98" s="3" t="s">
        <v>1</v>
      </c>
      <c r="D98" s="4" t="s">
        <v>2</v>
      </c>
      <c r="E98" s="4" t="s">
        <v>3</v>
      </c>
      <c r="F98" s="4" t="s">
        <v>4</v>
      </c>
      <c r="G98" s="4" t="s">
        <v>5</v>
      </c>
      <c r="H98" s="4" t="s">
        <v>6</v>
      </c>
      <c r="I98" s="3" t="s">
        <v>7</v>
      </c>
      <c r="J98" s="4" t="s">
        <v>8</v>
      </c>
      <c r="K98" s="4" t="s">
        <v>9</v>
      </c>
      <c r="L98" s="14" t="s">
        <v>10</v>
      </c>
      <c r="M98" s="14"/>
    </row>
    <row r="99" spans="2:13" s="1" customFormat="1" ht="19.7" customHeight="1" x14ac:dyDescent="0.2">
      <c r="B99" s="5">
        <v>39</v>
      </c>
      <c r="C99" s="6" t="s">
        <v>11</v>
      </c>
      <c r="D99" s="6" t="s">
        <v>12</v>
      </c>
      <c r="E99" s="7" t="s">
        <v>13</v>
      </c>
      <c r="F99" s="6" t="s">
        <v>14</v>
      </c>
      <c r="G99" s="8">
        <v>867</v>
      </c>
      <c r="H99" s="9"/>
      <c r="I99" s="9"/>
      <c r="J99" s="5">
        <v>8</v>
      </c>
      <c r="K99" s="9"/>
      <c r="L99" s="11"/>
      <c r="M99" s="11"/>
    </row>
    <row r="100" spans="2:13" s="1" customFormat="1" ht="1.5" customHeight="1" x14ac:dyDescent="0.2"/>
    <row r="101" spans="2:13" s="1" customFormat="1" ht="18.2" customHeight="1" x14ac:dyDescent="0.2">
      <c r="B101" s="21" t="s">
        <v>208</v>
      </c>
      <c r="C101" s="21"/>
      <c r="D101" s="21"/>
      <c r="E101" s="21"/>
      <c r="F101" s="21"/>
      <c r="G101" s="21"/>
      <c r="H101" s="21"/>
      <c r="I101" s="21"/>
      <c r="J101" s="21"/>
      <c r="K101" s="21"/>
    </row>
    <row r="102" spans="2:13" s="1" customFormat="1" ht="5.25" customHeight="1" x14ac:dyDescent="0.2"/>
    <row r="103" spans="2:13" s="1" customFormat="1" ht="54.75" customHeight="1" x14ac:dyDescent="0.2">
      <c r="B103" s="2" t="s">
        <v>0</v>
      </c>
      <c r="C103" s="3" t="s">
        <v>1</v>
      </c>
      <c r="D103" s="4" t="s">
        <v>2</v>
      </c>
      <c r="E103" s="4" t="s">
        <v>3</v>
      </c>
      <c r="F103" s="4" t="s">
        <v>4</v>
      </c>
      <c r="G103" s="4" t="s">
        <v>5</v>
      </c>
      <c r="H103" s="4" t="s">
        <v>6</v>
      </c>
      <c r="I103" s="3" t="s">
        <v>7</v>
      </c>
      <c r="J103" s="4" t="s">
        <v>8</v>
      </c>
      <c r="K103" s="4" t="s">
        <v>9</v>
      </c>
      <c r="L103" s="14" t="s">
        <v>10</v>
      </c>
      <c r="M103" s="14"/>
    </row>
    <row r="104" spans="2:13" s="1" customFormat="1" ht="19.7" customHeight="1" x14ac:dyDescent="0.2">
      <c r="B104" s="5">
        <v>40</v>
      </c>
      <c r="C104" s="6" t="s">
        <v>11</v>
      </c>
      <c r="D104" s="6" t="s">
        <v>12</v>
      </c>
      <c r="E104" s="7" t="s">
        <v>13</v>
      </c>
      <c r="F104" s="6" t="s">
        <v>14</v>
      </c>
      <c r="G104" s="8">
        <f>2415+1943</f>
        <v>4358</v>
      </c>
      <c r="H104" s="9"/>
      <c r="I104" s="9"/>
      <c r="J104" s="5">
        <v>8</v>
      </c>
      <c r="K104" s="9"/>
      <c r="L104" s="11"/>
      <c r="M104" s="11"/>
    </row>
    <row r="105" spans="2:13" s="1" customFormat="1" ht="1.5" customHeight="1" x14ac:dyDescent="0.2"/>
    <row r="106" spans="2:13" s="1" customFormat="1" ht="18.2" customHeight="1" x14ac:dyDescent="0.2">
      <c r="B106" s="21" t="s">
        <v>205</v>
      </c>
      <c r="C106" s="21"/>
      <c r="D106" s="21"/>
      <c r="E106" s="21"/>
      <c r="F106" s="21"/>
      <c r="G106" s="21"/>
      <c r="H106" s="21"/>
      <c r="I106" s="21"/>
      <c r="J106" s="21"/>
      <c r="K106" s="21"/>
    </row>
    <row r="107" spans="2:13" s="1" customFormat="1" ht="5.25" customHeight="1" x14ac:dyDescent="0.2"/>
    <row r="108" spans="2:13" s="1" customFormat="1" ht="55.5" customHeight="1" x14ac:dyDescent="0.2">
      <c r="B108" s="2" t="s">
        <v>0</v>
      </c>
      <c r="C108" s="3" t="s">
        <v>1</v>
      </c>
      <c r="D108" s="4" t="s">
        <v>2</v>
      </c>
      <c r="E108" s="4" t="s">
        <v>3</v>
      </c>
      <c r="F108" s="4" t="s">
        <v>4</v>
      </c>
      <c r="G108" s="4" t="s">
        <v>5</v>
      </c>
      <c r="H108" s="4" t="s">
        <v>6</v>
      </c>
      <c r="I108" s="3" t="s">
        <v>7</v>
      </c>
      <c r="J108" s="4" t="s">
        <v>8</v>
      </c>
      <c r="K108" s="4" t="s">
        <v>9</v>
      </c>
      <c r="L108" s="14" t="s">
        <v>10</v>
      </c>
      <c r="M108" s="14"/>
    </row>
    <row r="109" spans="2:13" s="1" customFormat="1" ht="19.7" customHeight="1" x14ac:dyDescent="0.2">
      <c r="B109" s="5">
        <v>41</v>
      </c>
      <c r="C109" s="6" t="s">
        <v>11</v>
      </c>
      <c r="D109" s="6" t="s">
        <v>12</v>
      </c>
      <c r="E109" s="7" t="s">
        <v>13</v>
      </c>
      <c r="F109" s="6" t="s">
        <v>14</v>
      </c>
      <c r="G109" s="8">
        <f>3169+3485</f>
        <v>6654</v>
      </c>
      <c r="H109" s="9"/>
      <c r="I109" s="9"/>
      <c r="J109" s="5">
        <v>8</v>
      </c>
      <c r="K109" s="9"/>
      <c r="L109" s="11"/>
      <c r="M109" s="11"/>
    </row>
    <row r="110" spans="2:13" s="1" customFormat="1" ht="1.5" customHeight="1" x14ac:dyDescent="0.2"/>
    <row r="111" spans="2:13" s="1" customFormat="1" ht="18.2" customHeight="1" x14ac:dyDescent="0.2">
      <c r="B111" s="21" t="s">
        <v>206</v>
      </c>
      <c r="C111" s="21"/>
      <c r="D111" s="21"/>
      <c r="E111" s="21"/>
      <c r="F111" s="21"/>
      <c r="G111" s="21"/>
      <c r="H111" s="21"/>
      <c r="I111" s="21"/>
      <c r="J111" s="21"/>
      <c r="K111" s="21"/>
    </row>
    <row r="112" spans="2:13" s="1" customFormat="1" ht="5.25" customHeight="1" x14ac:dyDescent="0.2"/>
    <row r="113" spans="2:13" s="1" customFormat="1" ht="56.25" customHeight="1" x14ac:dyDescent="0.2">
      <c r="B113" s="2" t="s">
        <v>0</v>
      </c>
      <c r="C113" s="3" t="s">
        <v>1</v>
      </c>
      <c r="D113" s="4" t="s">
        <v>2</v>
      </c>
      <c r="E113" s="4" t="s">
        <v>3</v>
      </c>
      <c r="F113" s="4" t="s">
        <v>4</v>
      </c>
      <c r="G113" s="4" t="s">
        <v>5</v>
      </c>
      <c r="H113" s="4" t="s">
        <v>6</v>
      </c>
      <c r="I113" s="3" t="s">
        <v>7</v>
      </c>
      <c r="J113" s="4" t="s">
        <v>8</v>
      </c>
      <c r="K113" s="4" t="s">
        <v>9</v>
      </c>
      <c r="L113" s="14" t="s">
        <v>10</v>
      </c>
      <c r="M113" s="14"/>
    </row>
    <row r="114" spans="2:13" s="1" customFormat="1" ht="19.7" customHeight="1" x14ac:dyDescent="0.2">
      <c r="B114" s="5">
        <v>42</v>
      </c>
      <c r="C114" s="6" t="s">
        <v>11</v>
      </c>
      <c r="D114" s="6" t="s">
        <v>12</v>
      </c>
      <c r="E114" s="7" t="s">
        <v>13</v>
      </c>
      <c r="F114" s="6" t="s">
        <v>14</v>
      </c>
      <c r="G114" s="8">
        <f>128+262</f>
        <v>390</v>
      </c>
      <c r="H114" s="9"/>
      <c r="I114" s="9"/>
      <c r="J114" s="5">
        <v>8</v>
      </c>
      <c r="K114" s="9"/>
      <c r="L114" s="11"/>
      <c r="M114" s="11"/>
    </row>
    <row r="115" spans="2:13" s="1" customFormat="1" ht="1.5" customHeight="1" x14ac:dyDescent="0.2"/>
    <row r="116" spans="2:13" s="1" customFormat="1" ht="18.2" customHeight="1" x14ac:dyDescent="0.2">
      <c r="B116" s="21" t="s">
        <v>207</v>
      </c>
      <c r="C116" s="21"/>
      <c r="D116" s="21"/>
      <c r="E116" s="21"/>
      <c r="F116" s="21"/>
      <c r="G116" s="21"/>
      <c r="H116" s="21"/>
      <c r="I116" s="21"/>
      <c r="J116" s="21"/>
      <c r="K116" s="21"/>
    </row>
    <row r="117" spans="2:13" s="1" customFormat="1" ht="5.25" customHeight="1" x14ac:dyDescent="0.2"/>
    <row r="118" spans="2:13" s="1" customFormat="1" ht="55.5" customHeight="1" x14ac:dyDescent="0.2">
      <c r="B118" s="2" t="s">
        <v>0</v>
      </c>
      <c r="C118" s="3" t="s">
        <v>1</v>
      </c>
      <c r="D118" s="4" t="s">
        <v>2</v>
      </c>
      <c r="E118" s="4" t="s">
        <v>3</v>
      </c>
      <c r="F118" s="4" t="s">
        <v>4</v>
      </c>
      <c r="G118" s="4" t="s">
        <v>5</v>
      </c>
      <c r="H118" s="4" t="s">
        <v>6</v>
      </c>
      <c r="I118" s="3" t="s">
        <v>7</v>
      </c>
      <c r="J118" s="4" t="s">
        <v>8</v>
      </c>
      <c r="K118" s="4" t="s">
        <v>9</v>
      </c>
      <c r="L118" s="14" t="s">
        <v>10</v>
      </c>
      <c r="M118" s="14"/>
    </row>
    <row r="119" spans="2:13" s="1" customFormat="1" ht="19.7" customHeight="1" x14ac:dyDescent="0.2">
      <c r="B119" s="5">
        <v>43</v>
      </c>
      <c r="C119" s="6" t="s">
        <v>11</v>
      </c>
      <c r="D119" s="6" t="s">
        <v>12</v>
      </c>
      <c r="E119" s="7" t="s">
        <v>13</v>
      </c>
      <c r="F119" s="6" t="s">
        <v>14</v>
      </c>
      <c r="G119" s="8">
        <f>675+917</f>
        <v>1592</v>
      </c>
      <c r="H119" s="9"/>
      <c r="I119" s="9"/>
      <c r="J119" s="5">
        <v>8</v>
      </c>
      <c r="K119" s="9"/>
      <c r="L119" s="11"/>
      <c r="M119" s="11"/>
    </row>
    <row r="120" spans="2:13" s="1" customFormat="1" ht="7.5" customHeight="1" x14ac:dyDescent="0.2"/>
    <row r="121" spans="2:13" s="1" customFormat="1" ht="61.5" customHeight="1" x14ac:dyDescent="0.2">
      <c r="B121" s="2" t="s">
        <v>0</v>
      </c>
      <c r="C121" s="3" t="s">
        <v>1</v>
      </c>
      <c r="D121" s="4" t="s">
        <v>2</v>
      </c>
      <c r="E121" s="4" t="s">
        <v>3</v>
      </c>
      <c r="F121" s="4" t="s">
        <v>4</v>
      </c>
      <c r="G121" s="4" t="s">
        <v>5</v>
      </c>
      <c r="H121" s="4" t="s">
        <v>6</v>
      </c>
      <c r="I121" s="3" t="s">
        <v>7</v>
      </c>
      <c r="J121" s="4" t="s">
        <v>8</v>
      </c>
      <c r="K121" s="4" t="s">
        <v>9</v>
      </c>
      <c r="L121" s="14" t="s">
        <v>10</v>
      </c>
      <c r="M121" s="14"/>
    </row>
    <row r="122" spans="2:13" s="1" customFormat="1" ht="28.7" customHeight="1" x14ac:dyDescent="0.2">
      <c r="B122" s="5">
        <v>44</v>
      </c>
      <c r="C122" s="6" t="s">
        <v>15</v>
      </c>
      <c r="D122" s="6" t="s">
        <v>16</v>
      </c>
      <c r="E122" s="7" t="s">
        <v>17</v>
      </c>
      <c r="F122" s="6" t="s">
        <v>14</v>
      </c>
      <c r="G122" s="8">
        <f>200+200</f>
        <v>400</v>
      </c>
      <c r="H122" s="9"/>
      <c r="I122" s="9"/>
      <c r="J122" s="5">
        <v>8</v>
      </c>
      <c r="K122" s="9"/>
      <c r="L122" s="11"/>
      <c r="M122" s="11"/>
    </row>
    <row r="123" spans="2:13" s="1" customFormat="1" ht="19.7" customHeight="1" x14ac:dyDescent="0.2">
      <c r="B123" s="5">
        <v>45</v>
      </c>
      <c r="C123" s="6" t="s">
        <v>18</v>
      </c>
      <c r="D123" s="6" t="s">
        <v>19</v>
      </c>
      <c r="E123" s="7" t="s">
        <v>20</v>
      </c>
      <c r="F123" s="6" t="s">
        <v>14</v>
      </c>
      <c r="G123" s="8">
        <f>150+150</f>
        <v>300</v>
      </c>
      <c r="H123" s="9"/>
      <c r="I123" s="9"/>
      <c r="J123" s="5">
        <v>8</v>
      </c>
      <c r="K123" s="9"/>
      <c r="L123" s="11"/>
      <c r="M123" s="11"/>
    </row>
    <row r="124" spans="2:13" s="1" customFormat="1" ht="19.7" customHeight="1" x14ac:dyDescent="0.2">
      <c r="B124" s="5">
        <v>46</v>
      </c>
      <c r="C124" s="6" t="s">
        <v>21</v>
      </c>
      <c r="D124" s="6" t="s">
        <v>22</v>
      </c>
      <c r="E124" s="7" t="s">
        <v>23</v>
      </c>
      <c r="F124" s="6" t="s">
        <v>14</v>
      </c>
      <c r="G124" s="8">
        <f>50+50</f>
        <v>100</v>
      </c>
      <c r="H124" s="9"/>
      <c r="I124" s="9"/>
      <c r="J124" s="5">
        <v>8</v>
      </c>
      <c r="K124" s="9"/>
      <c r="L124" s="11"/>
      <c r="M124" s="11"/>
    </row>
    <row r="125" spans="2:13" s="1" customFormat="1" ht="49.15" customHeight="1" x14ac:dyDescent="0.2">
      <c r="B125" s="5">
        <v>47</v>
      </c>
      <c r="C125" s="6" t="s">
        <v>118</v>
      </c>
      <c r="D125" s="6" t="s">
        <v>119</v>
      </c>
      <c r="E125" s="7" t="s">
        <v>120</v>
      </c>
      <c r="F125" s="6" t="s">
        <v>47</v>
      </c>
      <c r="G125" s="8">
        <v>1.99</v>
      </c>
      <c r="H125" s="9"/>
      <c r="I125" s="9"/>
      <c r="J125" s="5">
        <v>8</v>
      </c>
      <c r="K125" s="9"/>
      <c r="L125" s="11"/>
      <c r="M125" s="11"/>
    </row>
    <row r="126" spans="2:13" s="1" customFormat="1" ht="28.7" customHeight="1" x14ac:dyDescent="0.2">
      <c r="B126" s="5">
        <v>48</v>
      </c>
      <c r="C126" s="6" t="s">
        <v>176</v>
      </c>
      <c r="D126" s="6" t="s">
        <v>177</v>
      </c>
      <c r="E126" s="7" t="s">
        <v>178</v>
      </c>
      <c r="F126" s="6" t="s">
        <v>47</v>
      </c>
      <c r="G126" s="8">
        <v>1.7</v>
      </c>
      <c r="H126" s="9"/>
      <c r="I126" s="9"/>
      <c r="J126" s="5">
        <v>8</v>
      </c>
      <c r="K126" s="9"/>
      <c r="L126" s="11"/>
      <c r="M126" s="11"/>
    </row>
    <row r="127" spans="2:13" s="1" customFormat="1" ht="19.7" customHeight="1" x14ac:dyDescent="0.2">
      <c r="B127" s="5">
        <v>49</v>
      </c>
      <c r="C127" s="6" t="s">
        <v>121</v>
      </c>
      <c r="D127" s="6" t="s">
        <v>122</v>
      </c>
      <c r="E127" s="7" t="s">
        <v>123</v>
      </c>
      <c r="F127" s="6" t="s">
        <v>47</v>
      </c>
      <c r="G127" s="8">
        <f>5.17+5.26</f>
        <v>10.43</v>
      </c>
      <c r="H127" s="9"/>
      <c r="I127" s="9"/>
      <c r="J127" s="5">
        <v>8</v>
      </c>
      <c r="K127" s="9"/>
      <c r="L127" s="11"/>
      <c r="M127" s="11"/>
    </row>
    <row r="128" spans="2:13" s="1" customFormat="1" ht="19.7" customHeight="1" x14ac:dyDescent="0.2">
      <c r="B128" s="5">
        <v>50</v>
      </c>
      <c r="C128" s="6" t="s">
        <v>124</v>
      </c>
      <c r="D128" s="6" t="s">
        <v>125</v>
      </c>
      <c r="E128" s="7" t="s">
        <v>126</v>
      </c>
      <c r="F128" s="6" t="s">
        <v>78</v>
      </c>
      <c r="G128" s="8">
        <v>50</v>
      </c>
      <c r="H128" s="9"/>
      <c r="I128" s="9"/>
      <c r="J128" s="5">
        <v>8</v>
      </c>
      <c r="K128" s="9"/>
      <c r="L128" s="11"/>
      <c r="M128" s="11"/>
    </row>
    <row r="129" spans="2:13" s="1" customFormat="1" ht="19.7" customHeight="1" x14ac:dyDescent="0.2">
      <c r="B129" s="5">
        <v>51</v>
      </c>
      <c r="C129" s="6" t="s">
        <v>127</v>
      </c>
      <c r="D129" s="6" t="s">
        <v>128</v>
      </c>
      <c r="E129" s="7" t="s">
        <v>129</v>
      </c>
      <c r="F129" s="6" t="s">
        <v>47</v>
      </c>
      <c r="G129" s="8">
        <v>1</v>
      </c>
      <c r="H129" s="9"/>
      <c r="I129" s="9"/>
      <c r="J129" s="5">
        <v>8</v>
      </c>
      <c r="K129" s="9"/>
      <c r="L129" s="11"/>
      <c r="M129" s="11"/>
    </row>
    <row r="130" spans="2:13" s="1" customFormat="1" ht="28.7" customHeight="1" x14ac:dyDescent="0.2">
      <c r="B130" s="5">
        <v>52</v>
      </c>
      <c r="C130" s="6" t="s">
        <v>100</v>
      </c>
      <c r="D130" s="6" t="s">
        <v>101</v>
      </c>
      <c r="E130" s="7" t="s">
        <v>102</v>
      </c>
      <c r="F130" s="6" t="s">
        <v>47</v>
      </c>
      <c r="G130" s="8">
        <v>3.79</v>
      </c>
      <c r="H130" s="9"/>
      <c r="I130" s="9"/>
      <c r="J130" s="5">
        <v>8</v>
      </c>
      <c r="K130" s="9"/>
      <c r="L130" s="11"/>
      <c r="M130" s="11"/>
    </row>
    <row r="131" spans="2:13" s="1" customFormat="1" ht="19.7" customHeight="1" x14ac:dyDescent="0.2">
      <c r="B131" s="5">
        <v>53</v>
      </c>
      <c r="C131" s="6" t="s">
        <v>24</v>
      </c>
      <c r="D131" s="6" t="s">
        <v>25</v>
      </c>
      <c r="E131" s="7" t="s">
        <v>26</v>
      </c>
      <c r="F131" s="6" t="s">
        <v>27</v>
      </c>
      <c r="G131" s="8">
        <v>5.15</v>
      </c>
      <c r="H131" s="9"/>
      <c r="I131" s="9"/>
      <c r="J131" s="5">
        <v>8</v>
      </c>
      <c r="K131" s="9"/>
      <c r="L131" s="11"/>
      <c r="M131" s="11"/>
    </row>
    <row r="132" spans="2:13" s="1" customFormat="1" ht="19.7" customHeight="1" x14ac:dyDescent="0.2">
      <c r="B132" s="5">
        <v>54</v>
      </c>
      <c r="C132" s="6" t="s">
        <v>28</v>
      </c>
      <c r="D132" s="6" t="s">
        <v>29</v>
      </c>
      <c r="E132" s="7" t="s">
        <v>30</v>
      </c>
      <c r="F132" s="6" t="s">
        <v>31</v>
      </c>
      <c r="G132" s="8">
        <f>19.69+6.32</f>
        <v>26.01</v>
      </c>
      <c r="H132" s="9"/>
      <c r="I132" s="9"/>
      <c r="J132" s="5">
        <v>8</v>
      </c>
      <c r="K132" s="9"/>
      <c r="L132" s="11"/>
      <c r="M132" s="11"/>
    </row>
    <row r="133" spans="2:13" s="1" customFormat="1" ht="19.7" customHeight="1" x14ac:dyDescent="0.2">
      <c r="B133" s="5">
        <v>55</v>
      </c>
      <c r="C133" s="6" t="s">
        <v>179</v>
      </c>
      <c r="D133" s="6" t="s">
        <v>180</v>
      </c>
      <c r="E133" s="7" t="s">
        <v>181</v>
      </c>
      <c r="F133" s="6" t="s">
        <v>31</v>
      </c>
      <c r="G133" s="8">
        <v>0.2</v>
      </c>
      <c r="H133" s="9"/>
      <c r="I133" s="9"/>
      <c r="J133" s="5">
        <v>8</v>
      </c>
      <c r="K133" s="9"/>
      <c r="L133" s="11"/>
      <c r="M133" s="11"/>
    </row>
    <row r="134" spans="2:13" s="1" customFormat="1" ht="19.7" customHeight="1" x14ac:dyDescent="0.2">
      <c r="B134" s="5">
        <v>56</v>
      </c>
      <c r="C134" s="6" t="s">
        <v>182</v>
      </c>
      <c r="D134" s="6" t="s">
        <v>183</v>
      </c>
      <c r="E134" s="7" t="s">
        <v>184</v>
      </c>
      <c r="F134" s="6" t="s">
        <v>31</v>
      </c>
      <c r="G134" s="8">
        <v>0.1</v>
      </c>
      <c r="H134" s="9"/>
      <c r="I134" s="9"/>
      <c r="J134" s="5">
        <v>8</v>
      </c>
      <c r="K134" s="9"/>
      <c r="L134" s="11"/>
      <c r="M134" s="11"/>
    </row>
    <row r="135" spans="2:13" s="1" customFormat="1" ht="19.7" customHeight="1" x14ac:dyDescent="0.2">
      <c r="B135" s="5">
        <v>57</v>
      </c>
      <c r="C135" s="6" t="s">
        <v>185</v>
      </c>
      <c r="D135" s="6" t="s">
        <v>186</v>
      </c>
      <c r="E135" s="7" t="s">
        <v>187</v>
      </c>
      <c r="F135" s="6" t="s">
        <v>31</v>
      </c>
      <c r="G135" s="8">
        <v>1</v>
      </c>
      <c r="H135" s="9"/>
      <c r="I135" s="9"/>
      <c r="J135" s="5">
        <v>8</v>
      </c>
      <c r="K135" s="9"/>
      <c r="L135" s="11"/>
      <c r="M135" s="11"/>
    </row>
    <row r="136" spans="2:13" s="1" customFormat="1" ht="28.7" customHeight="1" x14ac:dyDescent="0.2">
      <c r="B136" s="5">
        <v>58</v>
      </c>
      <c r="C136" s="6" t="s">
        <v>32</v>
      </c>
      <c r="D136" s="6" t="s">
        <v>33</v>
      </c>
      <c r="E136" s="7" t="s">
        <v>34</v>
      </c>
      <c r="F136" s="6" t="s">
        <v>27</v>
      </c>
      <c r="G136" s="8">
        <v>23.5</v>
      </c>
      <c r="H136" s="9"/>
      <c r="I136" s="9"/>
      <c r="J136" s="5">
        <v>8</v>
      </c>
      <c r="K136" s="9"/>
      <c r="L136" s="11"/>
      <c r="M136" s="11"/>
    </row>
    <row r="137" spans="2:13" s="1" customFormat="1" ht="28.7" customHeight="1" x14ac:dyDescent="0.2">
      <c r="B137" s="5">
        <v>59</v>
      </c>
      <c r="C137" s="6" t="s">
        <v>130</v>
      </c>
      <c r="D137" s="6" t="s">
        <v>131</v>
      </c>
      <c r="E137" s="7" t="s">
        <v>132</v>
      </c>
      <c r="F137" s="6" t="s">
        <v>27</v>
      </c>
      <c r="G137" s="8">
        <v>33.770000000000003</v>
      </c>
      <c r="H137" s="9"/>
      <c r="I137" s="9"/>
      <c r="J137" s="5">
        <v>8</v>
      </c>
      <c r="K137" s="9"/>
      <c r="L137" s="11"/>
      <c r="M137" s="11"/>
    </row>
    <row r="138" spans="2:13" s="1" customFormat="1" ht="19.7" customHeight="1" x14ac:dyDescent="0.2">
      <c r="B138" s="5">
        <v>60</v>
      </c>
      <c r="C138" s="6" t="s">
        <v>133</v>
      </c>
      <c r="D138" s="6" t="s">
        <v>134</v>
      </c>
      <c r="E138" s="7" t="s">
        <v>135</v>
      </c>
      <c r="F138" s="6" t="s">
        <v>27</v>
      </c>
      <c r="G138" s="8">
        <f>3.78+1.68</f>
        <v>5.46</v>
      </c>
      <c r="H138" s="9"/>
      <c r="I138" s="9"/>
      <c r="J138" s="5">
        <v>8</v>
      </c>
      <c r="K138" s="9"/>
      <c r="L138" s="11"/>
      <c r="M138" s="11"/>
    </row>
    <row r="139" spans="2:13" s="1" customFormat="1" ht="28.7" customHeight="1" x14ac:dyDescent="0.2">
      <c r="B139" s="5">
        <v>61</v>
      </c>
      <c r="C139" s="6" t="s">
        <v>103</v>
      </c>
      <c r="D139" s="6" t="s">
        <v>104</v>
      </c>
      <c r="E139" s="7" t="s">
        <v>105</v>
      </c>
      <c r="F139" s="6" t="s">
        <v>27</v>
      </c>
      <c r="G139" s="8">
        <f>4+57.79</f>
        <v>61.79</v>
      </c>
      <c r="H139" s="9"/>
      <c r="I139" s="9"/>
      <c r="J139" s="5">
        <v>8</v>
      </c>
      <c r="K139" s="9"/>
      <c r="L139" s="11"/>
      <c r="M139" s="11"/>
    </row>
    <row r="140" spans="2:13" s="1" customFormat="1" ht="28.7" customHeight="1" x14ac:dyDescent="0.2">
      <c r="B140" s="5">
        <v>62</v>
      </c>
      <c r="C140" s="6" t="s">
        <v>136</v>
      </c>
      <c r="D140" s="6" t="s">
        <v>137</v>
      </c>
      <c r="E140" s="7" t="s">
        <v>138</v>
      </c>
      <c r="F140" s="6" t="s">
        <v>27</v>
      </c>
      <c r="G140" s="8">
        <f>34+43.35</f>
        <v>77.349999999999994</v>
      </c>
      <c r="H140" s="9"/>
      <c r="I140" s="9"/>
      <c r="J140" s="5">
        <v>8</v>
      </c>
      <c r="K140" s="9"/>
      <c r="L140" s="11"/>
      <c r="M140" s="11"/>
    </row>
    <row r="141" spans="2:13" s="1" customFormat="1" ht="19.7" customHeight="1" x14ac:dyDescent="0.2">
      <c r="B141" s="5">
        <v>63</v>
      </c>
      <c r="C141" s="6" t="s">
        <v>35</v>
      </c>
      <c r="D141" s="6" t="s">
        <v>36</v>
      </c>
      <c r="E141" s="7" t="s">
        <v>37</v>
      </c>
      <c r="F141" s="6" t="s">
        <v>31</v>
      </c>
      <c r="G141" s="8">
        <f>38.09+80.24</f>
        <v>118.33</v>
      </c>
      <c r="H141" s="9"/>
      <c r="I141" s="9"/>
      <c r="J141" s="5">
        <v>8</v>
      </c>
      <c r="K141" s="9"/>
      <c r="L141" s="11"/>
      <c r="M141" s="11"/>
    </row>
    <row r="142" spans="2:13" s="1" customFormat="1" ht="19.7" customHeight="1" x14ac:dyDescent="0.2">
      <c r="B142" s="5">
        <v>64</v>
      </c>
      <c r="C142" s="6" t="s">
        <v>38</v>
      </c>
      <c r="D142" s="6" t="s">
        <v>39</v>
      </c>
      <c r="E142" s="7" t="s">
        <v>40</v>
      </c>
      <c r="F142" s="6" t="s">
        <v>31</v>
      </c>
      <c r="G142" s="8">
        <f>41.1+23.01</f>
        <v>64.11</v>
      </c>
      <c r="H142" s="9"/>
      <c r="I142" s="9"/>
      <c r="J142" s="5">
        <v>8</v>
      </c>
      <c r="K142" s="9"/>
      <c r="L142" s="11"/>
      <c r="M142" s="11"/>
    </row>
    <row r="143" spans="2:13" s="1" customFormat="1" ht="28.7" customHeight="1" x14ac:dyDescent="0.2">
      <c r="B143" s="5">
        <v>65</v>
      </c>
      <c r="C143" s="6" t="s">
        <v>106</v>
      </c>
      <c r="D143" s="6" t="s">
        <v>107</v>
      </c>
      <c r="E143" s="7" t="s">
        <v>108</v>
      </c>
      <c r="F143" s="6" t="s">
        <v>31</v>
      </c>
      <c r="G143" s="8">
        <f>18.07+10</f>
        <v>28.07</v>
      </c>
      <c r="H143" s="9"/>
      <c r="I143" s="9"/>
      <c r="J143" s="5">
        <v>8</v>
      </c>
      <c r="K143" s="9"/>
      <c r="L143" s="11"/>
      <c r="M143" s="11"/>
    </row>
    <row r="144" spans="2:13" s="1" customFormat="1" ht="19.7" customHeight="1" x14ac:dyDescent="0.2">
      <c r="B144" s="5">
        <v>66</v>
      </c>
      <c r="C144" s="6" t="s">
        <v>139</v>
      </c>
      <c r="D144" s="6" t="s">
        <v>140</v>
      </c>
      <c r="E144" s="7" t="s">
        <v>141</v>
      </c>
      <c r="F144" s="6" t="s">
        <v>31</v>
      </c>
      <c r="G144" s="8">
        <f>9.62+5.2</f>
        <v>14.82</v>
      </c>
      <c r="H144" s="9"/>
      <c r="I144" s="9"/>
      <c r="J144" s="5">
        <v>8</v>
      </c>
      <c r="K144" s="9"/>
      <c r="L144" s="11"/>
      <c r="M144" s="11"/>
    </row>
    <row r="145" spans="2:13" s="1" customFormat="1" ht="28.7" customHeight="1" x14ac:dyDescent="0.2">
      <c r="B145" s="5">
        <v>67</v>
      </c>
      <c r="C145" s="6" t="s">
        <v>142</v>
      </c>
      <c r="D145" s="6" t="s">
        <v>143</v>
      </c>
      <c r="E145" s="7" t="s">
        <v>144</v>
      </c>
      <c r="F145" s="6" t="s">
        <v>31</v>
      </c>
      <c r="G145" s="8">
        <v>0.24</v>
      </c>
      <c r="H145" s="9"/>
      <c r="I145" s="9"/>
      <c r="J145" s="5">
        <v>8</v>
      </c>
      <c r="K145" s="9"/>
      <c r="L145" s="11"/>
      <c r="M145" s="11"/>
    </row>
    <row r="146" spans="2:13" s="1" customFormat="1" ht="19.7" customHeight="1" x14ac:dyDescent="0.2">
      <c r="B146" s="5">
        <v>68</v>
      </c>
      <c r="C146" s="6" t="s">
        <v>41</v>
      </c>
      <c r="D146" s="6" t="s">
        <v>42</v>
      </c>
      <c r="E146" s="7" t="s">
        <v>43</v>
      </c>
      <c r="F146" s="6" t="s">
        <v>31</v>
      </c>
      <c r="G146" s="8">
        <f>107.15+118.15</f>
        <v>225.3</v>
      </c>
      <c r="H146" s="9"/>
      <c r="I146" s="9"/>
      <c r="J146" s="5">
        <v>8</v>
      </c>
      <c r="K146" s="9"/>
      <c r="L146" s="11"/>
      <c r="M146" s="11"/>
    </row>
    <row r="147" spans="2:13" s="1" customFormat="1" ht="28.7" customHeight="1" x14ac:dyDescent="0.2">
      <c r="B147" s="5">
        <v>69</v>
      </c>
      <c r="C147" s="6" t="s">
        <v>44</v>
      </c>
      <c r="D147" s="6" t="s">
        <v>45</v>
      </c>
      <c r="E147" s="7" t="s">
        <v>46</v>
      </c>
      <c r="F147" s="6" t="s">
        <v>47</v>
      </c>
      <c r="G147" s="8">
        <v>15.95</v>
      </c>
      <c r="H147" s="9"/>
      <c r="I147" s="9"/>
      <c r="J147" s="5">
        <v>8</v>
      </c>
      <c r="K147" s="9"/>
      <c r="L147" s="11"/>
      <c r="M147" s="11"/>
    </row>
    <row r="148" spans="2:13" s="1" customFormat="1" ht="28.7" customHeight="1" x14ac:dyDescent="0.2">
      <c r="B148" s="5">
        <v>70</v>
      </c>
      <c r="C148" s="6" t="s">
        <v>109</v>
      </c>
      <c r="D148" s="6" t="s">
        <v>110</v>
      </c>
      <c r="E148" s="7" t="s">
        <v>111</v>
      </c>
      <c r="F148" s="6" t="s">
        <v>47</v>
      </c>
      <c r="G148" s="8">
        <f>30.24+58.46</f>
        <v>88.7</v>
      </c>
      <c r="H148" s="9"/>
      <c r="I148" s="9"/>
      <c r="J148" s="5">
        <v>8</v>
      </c>
      <c r="K148" s="9"/>
      <c r="L148" s="11"/>
      <c r="M148" s="11"/>
    </row>
    <row r="149" spans="2:13" s="1" customFormat="1" ht="28.7" customHeight="1" x14ac:dyDescent="0.2">
      <c r="B149" s="5">
        <v>71</v>
      </c>
      <c r="C149" s="6" t="s">
        <v>112</v>
      </c>
      <c r="D149" s="6" t="s">
        <v>113</v>
      </c>
      <c r="E149" s="7" t="s">
        <v>114</v>
      </c>
      <c r="F149" s="6" t="s">
        <v>47</v>
      </c>
      <c r="G149" s="8">
        <f>10.28+8.16</f>
        <v>18.439999999999998</v>
      </c>
      <c r="H149" s="9"/>
      <c r="I149" s="9"/>
      <c r="J149" s="5">
        <v>8</v>
      </c>
      <c r="K149" s="9"/>
      <c r="L149" s="11"/>
      <c r="M149" s="11"/>
    </row>
    <row r="150" spans="2:13" s="1" customFormat="1" ht="19.7" customHeight="1" x14ac:dyDescent="0.2">
      <c r="B150" s="5">
        <v>72</v>
      </c>
      <c r="C150" s="6" t="s">
        <v>48</v>
      </c>
      <c r="D150" s="6" t="s">
        <v>49</v>
      </c>
      <c r="E150" s="7" t="s">
        <v>50</v>
      </c>
      <c r="F150" s="6" t="s">
        <v>47</v>
      </c>
      <c r="G150" s="8">
        <f>34.25+36.96</f>
        <v>71.210000000000008</v>
      </c>
      <c r="H150" s="9"/>
      <c r="I150" s="9"/>
      <c r="J150" s="5">
        <v>8</v>
      </c>
      <c r="K150" s="9"/>
      <c r="L150" s="11"/>
      <c r="M150" s="11"/>
    </row>
    <row r="151" spans="2:13" s="1" customFormat="1" ht="19.7" customHeight="1" x14ac:dyDescent="0.2">
      <c r="B151" s="5">
        <v>73</v>
      </c>
      <c r="C151" s="6" t="s">
        <v>51</v>
      </c>
      <c r="D151" s="6" t="s">
        <v>52</v>
      </c>
      <c r="E151" s="7" t="s">
        <v>53</v>
      </c>
      <c r="F151" s="6" t="s">
        <v>47</v>
      </c>
      <c r="G151" s="8">
        <v>5.25</v>
      </c>
      <c r="H151" s="9"/>
      <c r="I151" s="9"/>
      <c r="J151" s="5">
        <v>8</v>
      </c>
      <c r="K151" s="9"/>
      <c r="L151" s="11"/>
      <c r="M151" s="11"/>
    </row>
    <row r="152" spans="2:13" s="1" customFormat="1" ht="19.7" customHeight="1" x14ac:dyDescent="0.2">
      <c r="B152" s="5">
        <v>74</v>
      </c>
      <c r="C152" s="6" t="s">
        <v>54</v>
      </c>
      <c r="D152" s="6" t="s">
        <v>55</v>
      </c>
      <c r="E152" s="7" t="s">
        <v>56</v>
      </c>
      <c r="F152" s="6" t="s">
        <v>47</v>
      </c>
      <c r="G152" s="8">
        <f>13.75+5.61</f>
        <v>19.36</v>
      </c>
      <c r="H152" s="9"/>
      <c r="I152" s="9"/>
      <c r="J152" s="5">
        <v>8</v>
      </c>
      <c r="K152" s="9"/>
      <c r="L152" s="11"/>
      <c r="M152" s="11"/>
    </row>
    <row r="153" spans="2:13" s="1" customFormat="1" ht="28.7" customHeight="1" x14ac:dyDescent="0.2">
      <c r="B153" s="5">
        <v>75</v>
      </c>
      <c r="C153" s="6" t="s">
        <v>145</v>
      </c>
      <c r="D153" s="6" t="s">
        <v>146</v>
      </c>
      <c r="E153" s="7" t="s">
        <v>147</v>
      </c>
      <c r="F153" s="6" t="s">
        <v>47</v>
      </c>
      <c r="G153" s="8">
        <f>3.9+3.62</f>
        <v>7.52</v>
      </c>
      <c r="H153" s="9"/>
      <c r="I153" s="9"/>
      <c r="J153" s="5">
        <v>8</v>
      </c>
      <c r="K153" s="9"/>
      <c r="L153" s="11"/>
      <c r="M153" s="11"/>
    </row>
    <row r="154" spans="2:13" s="1" customFormat="1" ht="19.7" customHeight="1" x14ac:dyDescent="0.2">
      <c r="B154" s="5">
        <v>76</v>
      </c>
      <c r="C154" s="6" t="s">
        <v>148</v>
      </c>
      <c r="D154" s="6" t="s">
        <v>149</v>
      </c>
      <c r="E154" s="7" t="s">
        <v>150</v>
      </c>
      <c r="F154" s="6" t="s">
        <v>14</v>
      </c>
      <c r="G154" s="8">
        <v>5</v>
      </c>
      <c r="H154" s="9"/>
      <c r="I154" s="9"/>
      <c r="J154" s="5">
        <v>8</v>
      </c>
      <c r="K154" s="9"/>
      <c r="L154" s="11"/>
      <c r="M154" s="11"/>
    </row>
    <row r="155" spans="2:13" s="1" customFormat="1" ht="19.7" customHeight="1" x14ac:dyDescent="0.2">
      <c r="B155" s="5">
        <v>77</v>
      </c>
      <c r="C155" s="6" t="s">
        <v>151</v>
      </c>
      <c r="D155" s="6" t="s">
        <v>152</v>
      </c>
      <c r="E155" s="7" t="s">
        <v>153</v>
      </c>
      <c r="F155" s="6" t="s">
        <v>14</v>
      </c>
      <c r="G155" s="8">
        <v>5</v>
      </c>
      <c r="H155" s="9"/>
      <c r="I155" s="9"/>
      <c r="J155" s="5">
        <v>8</v>
      </c>
      <c r="K155" s="9"/>
      <c r="L155" s="11"/>
      <c r="M155" s="11"/>
    </row>
    <row r="156" spans="2:13" s="1" customFormat="1" ht="19.7" customHeight="1" x14ac:dyDescent="0.2">
      <c r="B156" s="5">
        <v>78</v>
      </c>
      <c r="C156" s="6" t="s">
        <v>154</v>
      </c>
      <c r="D156" s="6" t="s">
        <v>155</v>
      </c>
      <c r="E156" s="7" t="s">
        <v>156</v>
      </c>
      <c r="F156" s="6" t="s">
        <v>60</v>
      </c>
      <c r="G156" s="8">
        <f>200+100</f>
        <v>300</v>
      </c>
      <c r="H156" s="9"/>
      <c r="I156" s="9"/>
      <c r="J156" s="5">
        <v>8</v>
      </c>
      <c r="K156" s="9"/>
      <c r="L156" s="11"/>
      <c r="M156" s="11"/>
    </row>
    <row r="157" spans="2:13" s="1" customFormat="1" ht="19.7" customHeight="1" x14ac:dyDescent="0.2">
      <c r="B157" s="5">
        <v>79</v>
      </c>
      <c r="C157" s="6" t="s">
        <v>57</v>
      </c>
      <c r="D157" s="6" t="s">
        <v>58</v>
      </c>
      <c r="E157" s="7" t="s">
        <v>59</v>
      </c>
      <c r="F157" s="6" t="s">
        <v>60</v>
      </c>
      <c r="G157" s="8">
        <v>5</v>
      </c>
      <c r="H157" s="9"/>
      <c r="I157" s="9"/>
      <c r="J157" s="5">
        <v>8</v>
      </c>
      <c r="K157" s="9"/>
      <c r="L157" s="11"/>
      <c r="M157" s="11"/>
    </row>
    <row r="158" spans="2:13" s="1" customFormat="1" ht="28.7" customHeight="1" x14ac:dyDescent="0.2">
      <c r="B158" s="5">
        <v>80</v>
      </c>
      <c r="C158" s="6" t="s">
        <v>61</v>
      </c>
      <c r="D158" s="6" t="s">
        <v>62</v>
      </c>
      <c r="E158" s="7" t="s">
        <v>63</v>
      </c>
      <c r="F158" s="6" t="s">
        <v>60</v>
      </c>
      <c r="G158" s="8">
        <f>5+1</f>
        <v>6</v>
      </c>
      <c r="H158" s="9"/>
      <c r="I158" s="9"/>
      <c r="J158" s="5">
        <v>8</v>
      </c>
      <c r="K158" s="9"/>
      <c r="L158" s="11"/>
      <c r="M158" s="11"/>
    </row>
    <row r="159" spans="2:13" s="1" customFormat="1" ht="28.7" customHeight="1" x14ac:dyDescent="0.2">
      <c r="B159" s="5">
        <v>81</v>
      </c>
      <c r="C159" s="6" t="s">
        <v>222</v>
      </c>
      <c r="D159" s="6" t="s">
        <v>223</v>
      </c>
      <c r="E159" s="7" t="s">
        <v>224</v>
      </c>
      <c r="F159" s="6" t="s">
        <v>60</v>
      </c>
      <c r="G159" s="8">
        <v>5</v>
      </c>
      <c r="H159" s="9"/>
      <c r="I159" s="9"/>
      <c r="J159" s="5">
        <v>8</v>
      </c>
      <c r="K159" s="9"/>
      <c r="L159" s="12"/>
      <c r="M159" s="13"/>
    </row>
    <row r="160" spans="2:13" s="1" customFormat="1" ht="19.7" customHeight="1" x14ac:dyDescent="0.2">
      <c r="B160" s="5">
        <v>82</v>
      </c>
      <c r="C160" s="6" t="s">
        <v>64</v>
      </c>
      <c r="D160" s="6" t="s">
        <v>65</v>
      </c>
      <c r="E160" s="7" t="s">
        <v>66</v>
      </c>
      <c r="F160" s="6" t="s">
        <v>67</v>
      </c>
      <c r="G160" s="8">
        <f>42.8+30.8</f>
        <v>73.599999999999994</v>
      </c>
      <c r="H160" s="9"/>
      <c r="I160" s="9"/>
      <c r="J160" s="5">
        <v>23</v>
      </c>
      <c r="K160" s="9"/>
      <c r="L160" s="11"/>
      <c r="M160" s="11"/>
    </row>
    <row r="161" spans="2:13" s="1" customFormat="1" ht="19.7" customHeight="1" x14ac:dyDescent="0.2">
      <c r="B161" s="5">
        <v>83</v>
      </c>
      <c r="C161" s="6" t="s">
        <v>68</v>
      </c>
      <c r="D161" s="6" t="s">
        <v>69</v>
      </c>
      <c r="E161" s="7" t="s">
        <v>70</v>
      </c>
      <c r="F161" s="6" t="s">
        <v>67</v>
      </c>
      <c r="G161" s="8">
        <f>25.59+77.11</f>
        <v>102.7</v>
      </c>
      <c r="H161" s="9"/>
      <c r="I161" s="9"/>
      <c r="J161" s="5">
        <v>23</v>
      </c>
      <c r="K161" s="9"/>
      <c r="L161" s="11"/>
      <c r="M161" s="11"/>
    </row>
    <row r="162" spans="2:13" s="1" customFormat="1" ht="19.7" customHeight="1" x14ac:dyDescent="0.2">
      <c r="B162" s="5">
        <v>84</v>
      </c>
      <c r="C162" s="6" t="s">
        <v>71</v>
      </c>
      <c r="D162" s="6" t="s">
        <v>72</v>
      </c>
      <c r="E162" s="7" t="s">
        <v>73</v>
      </c>
      <c r="F162" s="6" t="s">
        <v>74</v>
      </c>
      <c r="G162" s="8">
        <f>200+300</f>
        <v>500</v>
      </c>
      <c r="H162" s="9"/>
      <c r="I162" s="9"/>
      <c r="J162" s="5">
        <v>23</v>
      </c>
      <c r="K162" s="9"/>
      <c r="L162" s="11"/>
      <c r="M162" s="11"/>
    </row>
    <row r="163" spans="2:13" s="1" customFormat="1" ht="19.7" customHeight="1" x14ac:dyDescent="0.2">
      <c r="B163" s="5">
        <v>85</v>
      </c>
      <c r="C163" s="6" t="s">
        <v>157</v>
      </c>
      <c r="D163" s="6" t="s">
        <v>158</v>
      </c>
      <c r="E163" s="7" t="s">
        <v>159</v>
      </c>
      <c r="F163" s="6" t="s">
        <v>67</v>
      </c>
      <c r="G163" s="8">
        <v>15.5</v>
      </c>
      <c r="H163" s="9"/>
      <c r="I163" s="9"/>
      <c r="J163" s="5">
        <v>23</v>
      </c>
      <c r="K163" s="9"/>
      <c r="L163" s="11"/>
      <c r="M163" s="11"/>
    </row>
    <row r="164" spans="2:13" s="1" customFormat="1" ht="19.7" customHeight="1" x14ac:dyDescent="0.2">
      <c r="B164" s="5">
        <v>86</v>
      </c>
      <c r="C164" s="6" t="s">
        <v>160</v>
      </c>
      <c r="D164" s="6" t="s">
        <v>161</v>
      </c>
      <c r="E164" s="7" t="s">
        <v>162</v>
      </c>
      <c r="F164" s="6" t="s">
        <v>78</v>
      </c>
      <c r="G164" s="8">
        <v>25</v>
      </c>
      <c r="H164" s="9"/>
      <c r="I164" s="9"/>
      <c r="J164" s="5">
        <v>8</v>
      </c>
      <c r="K164" s="9"/>
      <c r="L164" s="11"/>
      <c r="M164" s="11"/>
    </row>
    <row r="165" spans="2:13" s="1" customFormat="1" ht="28.7" customHeight="1" x14ac:dyDescent="0.2">
      <c r="B165" s="5">
        <v>87</v>
      </c>
      <c r="C165" s="6" t="s">
        <v>75</v>
      </c>
      <c r="D165" s="6" t="s">
        <v>76</v>
      </c>
      <c r="E165" s="7" t="s">
        <v>77</v>
      </c>
      <c r="F165" s="6" t="s">
        <v>78</v>
      </c>
      <c r="G165" s="8">
        <v>115</v>
      </c>
      <c r="H165" s="9"/>
      <c r="I165" s="9"/>
      <c r="J165" s="5">
        <v>8</v>
      </c>
      <c r="K165" s="9"/>
      <c r="L165" s="11"/>
      <c r="M165" s="11"/>
    </row>
    <row r="166" spans="2:13" s="1" customFormat="1" ht="19.7" customHeight="1" x14ac:dyDescent="0.2">
      <c r="B166" s="5">
        <v>88</v>
      </c>
      <c r="C166" s="6" t="s">
        <v>163</v>
      </c>
      <c r="D166" s="6" t="s">
        <v>164</v>
      </c>
      <c r="E166" s="7" t="s">
        <v>165</v>
      </c>
      <c r="F166" s="6" t="s">
        <v>27</v>
      </c>
      <c r="G166" s="8">
        <v>0.3</v>
      </c>
      <c r="H166" s="9"/>
      <c r="I166" s="9"/>
      <c r="J166" s="5">
        <v>8</v>
      </c>
      <c r="K166" s="9"/>
      <c r="L166" s="11"/>
      <c r="M166" s="11"/>
    </row>
    <row r="167" spans="2:13" s="1" customFormat="1" ht="19.7" customHeight="1" x14ac:dyDescent="0.2">
      <c r="B167" s="5">
        <v>89</v>
      </c>
      <c r="C167" s="6" t="s">
        <v>166</v>
      </c>
      <c r="D167" s="6" t="s">
        <v>167</v>
      </c>
      <c r="E167" s="7" t="s">
        <v>168</v>
      </c>
      <c r="F167" s="6" t="s">
        <v>27</v>
      </c>
      <c r="G167" s="8">
        <v>0.5</v>
      </c>
      <c r="H167" s="9"/>
      <c r="I167" s="9"/>
      <c r="J167" s="5">
        <v>8</v>
      </c>
      <c r="K167" s="9"/>
      <c r="L167" s="11"/>
      <c r="M167" s="11"/>
    </row>
    <row r="168" spans="2:13" s="1" customFormat="1" ht="19.7" customHeight="1" x14ac:dyDescent="0.2">
      <c r="B168" s="5">
        <v>90</v>
      </c>
      <c r="C168" s="6" t="s">
        <v>169</v>
      </c>
      <c r="D168" s="6" t="s">
        <v>170</v>
      </c>
      <c r="E168" s="7" t="s">
        <v>171</v>
      </c>
      <c r="F168" s="6" t="s">
        <v>47</v>
      </c>
      <c r="G168" s="8">
        <v>2.8</v>
      </c>
      <c r="H168" s="9"/>
      <c r="I168" s="9"/>
      <c r="J168" s="5">
        <v>8</v>
      </c>
      <c r="K168" s="9"/>
      <c r="L168" s="11"/>
      <c r="M168" s="11"/>
    </row>
    <row r="169" spans="2:13" s="1" customFormat="1" ht="19.7" customHeight="1" x14ac:dyDescent="0.2">
      <c r="B169" s="5">
        <v>91</v>
      </c>
      <c r="C169" s="6" t="s">
        <v>79</v>
      </c>
      <c r="D169" s="6" t="s">
        <v>80</v>
      </c>
      <c r="E169" s="7" t="s">
        <v>81</v>
      </c>
      <c r="F169" s="6" t="s">
        <v>27</v>
      </c>
      <c r="G169" s="8">
        <v>0.5</v>
      </c>
      <c r="H169" s="9"/>
      <c r="I169" s="9"/>
      <c r="J169" s="5">
        <v>8</v>
      </c>
      <c r="K169" s="9"/>
      <c r="L169" s="11"/>
      <c r="M169" s="11"/>
    </row>
    <row r="170" spans="2:13" s="1" customFormat="1" ht="28.7" customHeight="1" x14ac:dyDescent="0.2">
      <c r="B170" s="5">
        <v>92</v>
      </c>
      <c r="C170" s="6" t="s">
        <v>82</v>
      </c>
      <c r="D170" s="6" t="s">
        <v>83</v>
      </c>
      <c r="E170" s="7" t="s">
        <v>84</v>
      </c>
      <c r="F170" s="6" t="s">
        <v>74</v>
      </c>
      <c r="G170" s="8">
        <f>16+20</f>
        <v>36</v>
      </c>
      <c r="H170" s="9"/>
      <c r="I170" s="9"/>
      <c r="J170" s="5">
        <v>8</v>
      </c>
      <c r="K170" s="9"/>
      <c r="L170" s="11"/>
      <c r="M170" s="11"/>
    </row>
    <row r="171" spans="2:13" s="1" customFormat="1" ht="19.7" customHeight="1" x14ac:dyDescent="0.2">
      <c r="B171" s="5">
        <v>93</v>
      </c>
      <c r="C171" s="6" t="s">
        <v>172</v>
      </c>
      <c r="D171" s="6" t="s">
        <v>173</v>
      </c>
      <c r="E171" s="7" t="s">
        <v>174</v>
      </c>
      <c r="F171" s="6" t="s">
        <v>175</v>
      </c>
      <c r="G171" s="8">
        <v>300</v>
      </c>
      <c r="H171" s="9"/>
      <c r="I171" s="9"/>
      <c r="J171" s="5">
        <v>8</v>
      </c>
      <c r="K171" s="9"/>
      <c r="L171" s="11"/>
      <c r="M171" s="11"/>
    </row>
    <row r="172" spans="2:13" s="1" customFormat="1" ht="19.7" customHeight="1" x14ac:dyDescent="0.2">
      <c r="B172" s="5">
        <v>94</v>
      </c>
      <c r="C172" s="6" t="s">
        <v>85</v>
      </c>
      <c r="D172" s="6" t="s">
        <v>86</v>
      </c>
      <c r="E172" s="7" t="s">
        <v>87</v>
      </c>
      <c r="F172" s="6" t="s">
        <v>74</v>
      </c>
      <c r="G172" s="8">
        <f>237+430</f>
        <v>667</v>
      </c>
      <c r="H172" s="9"/>
      <c r="I172" s="9"/>
      <c r="J172" s="5">
        <v>8</v>
      </c>
      <c r="K172" s="9"/>
      <c r="L172" s="11"/>
      <c r="M172" s="11"/>
    </row>
    <row r="173" spans="2:13" s="1" customFormat="1" ht="19.7" customHeight="1" x14ac:dyDescent="0.2">
      <c r="B173" s="5">
        <v>95</v>
      </c>
      <c r="C173" s="6" t="s">
        <v>88</v>
      </c>
      <c r="D173" s="6" t="s">
        <v>89</v>
      </c>
      <c r="E173" s="7" t="s">
        <v>90</v>
      </c>
      <c r="F173" s="6" t="s">
        <v>74</v>
      </c>
      <c r="G173" s="8">
        <f>66+160</f>
        <v>226</v>
      </c>
      <c r="H173" s="9"/>
      <c r="I173" s="9"/>
      <c r="J173" s="5">
        <v>8</v>
      </c>
      <c r="K173" s="9"/>
      <c r="L173" s="11"/>
      <c r="M173" s="11"/>
    </row>
    <row r="174" spans="2:13" s="1" customFormat="1" ht="19.7" customHeight="1" x14ac:dyDescent="0.2">
      <c r="B174" s="5">
        <v>96</v>
      </c>
      <c r="C174" s="6" t="s">
        <v>115</v>
      </c>
      <c r="D174" s="6" t="s">
        <v>116</v>
      </c>
      <c r="E174" s="7" t="s">
        <v>117</v>
      </c>
      <c r="F174" s="6" t="s">
        <v>74</v>
      </c>
      <c r="G174" s="8">
        <f>16+8</f>
        <v>24</v>
      </c>
      <c r="H174" s="9"/>
      <c r="I174" s="9"/>
      <c r="J174" s="5">
        <v>8</v>
      </c>
      <c r="K174" s="9"/>
      <c r="L174" s="11"/>
      <c r="M174" s="11"/>
    </row>
    <row r="175" spans="2:13" s="1" customFormat="1" ht="19.7" customHeight="1" x14ac:dyDescent="0.2">
      <c r="B175" s="5">
        <v>97</v>
      </c>
      <c r="C175" s="6" t="s">
        <v>91</v>
      </c>
      <c r="D175" s="6" t="s">
        <v>92</v>
      </c>
      <c r="E175" s="7" t="s">
        <v>93</v>
      </c>
      <c r="F175" s="6" t="s">
        <v>74</v>
      </c>
      <c r="G175" s="8">
        <f>24+8</f>
        <v>32</v>
      </c>
      <c r="H175" s="9"/>
      <c r="I175" s="9"/>
      <c r="J175" s="5">
        <v>23</v>
      </c>
      <c r="K175" s="9"/>
      <c r="L175" s="11"/>
      <c r="M175" s="11"/>
    </row>
    <row r="176" spans="2:13" s="1" customFormat="1" ht="19.7" customHeight="1" x14ac:dyDescent="0.2">
      <c r="B176" s="5">
        <v>98</v>
      </c>
      <c r="C176" s="6" t="s">
        <v>94</v>
      </c>
      <c r="D176" s="6" t="s">
        <v>95</v>
      </c>
      <c r="E176" s="7" t="s">
        <v>96</v>
      </c>
      <c r="F176" s="6" t="s">
        <v>74</v>
      </c>
      <c r="G176" s="8">
        <f>116+161</f>
        <v>277</v>
      </c>
      <c r="H176" s="9"/>
      <c r="I176" s="9"/>
      <c r="J176" s="5">
        <v>8</v>
      </c>
      <c r="K176" s="9"/>
      <c r="L176" s="11"/>
      <c r="M176" s="11"/>
    </row>
    <row r="177" spans="2:14" s="1" customFormat="1" ht="19.7" customHeight="1" x14ac:dyDescent="0.2">
      <c r="B177" s="5">
        <v>99</v>
      </c>
      <c r="C177" s="6" t="s">
        <v>97</v>
      </c>
      <c r="D177" s="6" t="s">
        <v>98</v>
      </c>
      <c r="E177" s="7" t="s">
        <v>99</v>
      </c>
      <c r="F177" s="6" t="s">
        <v>74</v>
      </c>
      <c r="G177" s="8">
        <f>4+4</f>
        <v>8</v>
      </c>
      <c r="H177" s="9"/>
      <c r="I177" s="9"/>
      <c r="J177" s="5">
        <v>23</v>
      </c>
      <c r="K177" s="9"/>
      <c r="L177" s="11"/>
      <c r="M177" s="11"/>
    </row>
    <row r="178" spans="2:14" s="1" customFormat="1" ht="30.4" customHeight="1" x14ac:dyDescent="0.2"/>
    <row r="179" spans="2:14" s="1" customFormat="1" ht="55.9" customHeight="1" x14ac:dyDescent="0.2"/>
    <row r="180" spans="2:14" s="1" customFormat="1" ht="21.4" customHeight="1" x14ac:dyDescent="0.2">
      <c r="B180" s="30" t="s">
        <v>188</v>
      </c>
      <c r="C180" s="30"/>
      <c r="D180" s="30"/>
      <c r="E180" s="30"/>
      <c r="F180" s="23"/>
      <c r="G180" s="23"/>
      <c r="H180" s="23"/>
      <c r="I180" s="23"/>
      <c r="J180" s="23"/>
      <c r="K180" s="23"/>
      <c r="L180" s="23"/>
      <c r="M180" s="23"/>
    </row>
    <row r="181" spans="2:14" s="1" customFormat="1" ht="21.4" customHeight="1" x14ac:dyDescent="0.2">
      <c r="B181" s="30" t="s">
        <v>189</v>
      </c>
      <c r="C181" s="30"/>
      <c r="D181" s="30"/>
      <c r="E181" s="30"/>
      <c r="F181" s="24"/>
      <c r="G181" s="24"/>
      <c r="H181" s="24"/>
      <c r="I181" s="24"/>
      <c r="J181" s="24"/>
      <c r="K181" s="24"/>
      <c r="L181" s="24"/>
      <c r="M181" s="24"/>
    </row>
    <row r="182" spans="2:14" s="1" customFormat="1" ht="11.1" customHeight="1" x14ac:dyDescent="0.2"/>
    <row r="183" spans="2:14" s="1" customFormat="1" ht="61.35" customHeight="1" x14ac:dyDescent="0.2">
      <c r="B183" s="17" t="s">
        <v>209</v>
      </c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</row>
    <row r="184" spans="2:14" s="1" customFormat="1" ht="2.65" customHeight="1" x14ac:dyDescent="0.2"/>
    <row r="185" spans="2:14" s="1" customFormat="1" ht="89.1" customHeight="1" x14ac:dyDescent="0.2">
      <c r="B185" s="17" t="s">
        <v>210</v>
      </c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</row>
    <row r="186" spans="2:14" s="1" customFormat="1" ht="5.25" customHeight="1" x14ac:dyDescent="0.2"/>
    <row r="187" spans="2:14" s="1" customFormat="1" ht="99.75" customHeight="1" x14ac:dyDescent="0.2">
      <c r="B187" s="17" t="s">
        <v>211</v>
      </c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</row>
    <row r="188" spans="2:14" s="1" customFormat="1" ht="5.25" customHeight="1" x14ac:dyDescent="0.2"/>
    <row r="189" spans="2:14" s="1" customFormat="1" ht="37.9" customHeight="1" x14ac:dyDescent="0.2">
      <c r="B189" s="28" t="s">
        <v>190</v>
      </c>
      <c r="C189" s="28"/>
      <c r="D189" s="28"/>
      <c r="E189" s="28"/>
      <c r="F189" s="25" t="s">
        <v>191</v>
      </c>
      <c r="G189" s="25"/>
      <c r="H189" s="25"/>
      <c r="I189" s="25"/>
      <c r="J189" s="25"/>
      <c r="K189" s="25"/>
      <c r="L189" s="25"/>
    </row>
    <row r="190" spans="2:14" s="1" customFormat="1" ht="28.7" customHeight="1" x14ac:dyDescent="0.2"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</row>
    <row r="191" spans="2:14" s="1" customFormat="1" ht="28.7" customHeight="1" x14ac:dyDescent="0.2"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</row>
    <row r="192" spans="2:14" s="1" customFormat="1" ht="28.7" customHeight="1" x14ac:dyDescent="0.2"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</row>
    <row r="193" spans="2:14" s="1" customFormat="1" ht="28.7" customHeight="1" x14ac:dyDescent="0.2"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</row>
    <row r="194" spans="2:14" s="1" customFormat="1" ht="2.65" customHeight="1" x14ac:dyDescent="0.2"/>
    <row r="195" spans="2:14" s="1" customFormat="1" ht="168.75" customHeight="1" x14ac:dyDescent="0.2">
      <c r="B195" s="17" t="s">
        <v>212</v>
      </c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</row>
    <row r="196" spans="2:14" s="1" customFormat="1" ht="2.65" customHeight="1" x14ac:dyDescent="0.2"/>
    <row r="197" spans="2:14" s="1" customFormat="1" ht="33.6" customHeight="1" x14ac:dyDescent="0.2">
      <c r="B197" s="27" t="s">
        <v>213</v>
      </c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</row>
    <row r="198" spans="2:14" s="1" customFormat="1" ht="2.65" customHeight="1" x14ac:dyDescent="0.2"/>
    <row r="199" spans="2:14" s="1" customFormat="1" ht="37.9" customHeight="1" x14ac:dyDescent="0.2">
      <c r="B199" s="28" t="s">
        <v>192</v>
      </c>
      <c r="C199" s="28"/>
      <c r="D199" s="28"/>
      <c r="E199" s="28"/>
      <c r="F199" s="29" t="s">
        <v>193</v>
      </c>
      <c r="G199" s="29"/>
      <c r="H199" s="29"/>
      <c r="I199" s="29"/>
      <c r="J199" s="29"/>
      <c r="K199" s="29"/>
      <c r="L199" s="29"/>
    </row>
    <row r="200" spans="2:14" s="1" customFormat="1" ht="28.7" customHeight="1" x14ac:dyDescent="0.2"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</row>
    <row r="201" spans="2:14" s="1" customFormat="1" ht="28.7" customHeight="1" x14ac:dyDescent="0.2"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</row>
    <row r="202" spans="2:14" s="1" customFormat="1" ht="28.7" customHeight="1" x14ac:dyDescent="0.2"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</row>
    <row r="203" spans="2:14" s="1" customFormat="1" ht="28.7" customHeight="1" x14ac:dyDescent="0.2"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</row>
    <row r="204" spans="2:14" s="1" customFormat="1" ht="2.65" customHeight="1" x14ac:dyDescent="0.2"/>
    <row r="205" spans="2:14" s="1" customFormat="1" ht="130.69999999999999" customHeight="1" x14ac:dyDescent="0.2">
      <c r="B205" s="17" t="s">
        <v>214</v>
      </c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</row>
    <row r="206" spans="2:14" s="1" customFormat="1" ht="2.65" customHeight="1" x14ac:dyDescent="0.2"/>
    <row r="207" spans="2:14" s="1" customFormat="1" ht="56.25" customHeight="1" x14ac:dyDescent="0.2">
      <c r="B207" s="17" t="s">
        <v>215</v>
      </c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</row>
    <row r="208" spans="2:14" s="1" customFormat="1" ht="2.65" customHeight="1" x14ac:dyDescent="0.2"/>
    <row r="209" spans="2:14" s="1" customFormat="1" ht="47.45" customHeight="1" x14ac:dyDescent="0.2">
      <c r="B209" s="17" t="s">
        <v>216</v>
      </c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</row>
    <row r="210" spans="2:14" s="1" customFormat="1" ht="2.65" customHeight="1" x14ac:dyDescent="0.2"/>
    <row r="211" spans="2:14" s="1" customFormat="1" ht="33.6" customHeight="1" x14ac:dyDescent="0.2">
      <c r="B211" s="17" t="s">
        <v>217</v>
      </c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</row>
    <row r="212" spans="2:14" s="1" customFormat="1" ht="2.65" customHeight="1" x14ac:dyDescent="0.2"/>
    <row r="213" spans="2:14" s="1" customFormat="1" ht="116.85" customHeight="1" x14ac:dyDescent="0.2">
      <c r="B213" s="17" t="s">
        <v>218</v>
      </c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</row>
    <row r="214" spans="2:14" s="1" customFormat="1" ht="2.65" customHeight="1" x14ac:dyDescent="0.2"/>
    <row r="215" spans="2:14" s="1" customFormat="1" ht="80.25" customHeight="1" x14ac:dyDescent="0.2">
      <c r="B215" s="17" t="s">
        <v>219</v>
      </c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</row>
    <row r="216" spans="2:14" s="1" customFormat="1" ht="86.85" customHeight="1" x14ac:dyDescent="0.2"/>
    <row r="217" spans="2:14" s="1" customFormat="1" ht="17.649999999999999" customHeight="1" x14ac:dyDescent="0.2">
      <c r="I217" s="16" t="s">
        <v>220</v>
      </c>
      <c r="J217" s="16"/>
    </row>
    <row r="218" spans="2:14" s="1" customFormat="1" ht="145.15" customHeight="1" x14ac:dyDescent="0.2"/>
    <row r="219" spans="2:14" s="1" customFormat="1" ht="95.25" customHeight="1" x14ac:dyDescent="0.2">
      <c r="B219" s="18" t="s">
        <v>221</v>
      </c>
      <c r="C219" s="18"/>
      <c r="D219" s="18"/>
      <c r="E219" s="18"/>
      <c r="F219" s="18"/>
      <c r="G219" s="18"/>
      <c r="H219" s="18"/>
      <c r="I219" s="18"/>
      <c r="J219" s="18"/>
    </row>
    <row r="220" spans="2:14" s="1" customFormat="1" ht="28.7" customHeight="1" x14ac:dyDescent="0.2"/>
  </sheetData>
  <mergeCells count="169">
    <mergeCell ref="B10:D11"/>
    <mergeCell ref="B52:K52"/>
    <mergeCell ref="B93:J93"/>
    <mergeCell ref="B96:K96"/>
    <mergeCell ref="B101:K101"/>
    <mergeCell ref="B106:K106"/>
    <mergeCell ref="B111:K111"/>
    <mergeCell ref="B116:K116"/>
    <mergeCell ref="G11:N12"/>
    <mergeCell ref="L86:M86"/>
    <mergeCell ref="L87:M87"/>
    <mergeCell ref="L88:M88"/>
    <mergeCell ref="L89:M89"/>
    <mergeCell ref="L90:M90"/>
    <mergeCell ref="B24:L24"/>
    <mergeCell ref="B26:L26"/>
    <mergeCell ref="B180:E180"/>
    <mergeCell ref="B181:E181"/>
    <mergeCell ref="L98:M98"/>
    <mergeCell ref="L99:M99"/>
    <mergeCell ref="L103:M103"/>
    <mergeCell ref="L104:M104"/>
    <mergeCell ref="L108:M108"/>
    <mergeCell ref="L109:M109"/>
    <mergeCell ref="L113:M113"/>
    <mergeCell ref="L114:M114"/>
    <mergeCell ref="L118:M118"/>
    <mergeCell ref="L119:M119"/>
    <mergeCell ref="L121:M121"/>
    <mergeCell ref="L122:M122"/>
    <mergeCell ref="L123:M123"/>
    <mergeCell ref="L124:M124"/>
    <mergeCell ref="L125:M125"/>
    <mergeCell ref="L75:M75"/>
    <mergeCell ref="L76:M76"/>
    <mergeCell ref="L77:M77"/>
    <mergeCell ref="L79:M79"/>
    <mergeCell ref="L80:M80"/>
    <mergeCell ref="L81:M81"/>
    <mergeCell ref="L83:M83"/>
    <mergeCell ref="L84:M84"/>
    <mergeCell ref="L85:M85"/>
    <mergeCell ref="B183:N183"/>
    <mergeCell ref="B185:N185"/>
    <mergeCell ref="B187:N187"/>
    <mergeCell ref="B189:E189"/>
    <mergeCell ref="B190:E190"/>
    <mergeCell ref="B191:E191"/>
    <mergeCell ref="B192:E192"/>
    <mergeCell ref="B193:E193"/>
    <mergeCell ref="F193:L193"/>
    <mergeCell ref="B201:E201"/>
    <mergeCell ref="B202:E202"/>
    <mergeCell ref="B203:E203"/>
    <mergeCell ref="B205:N205"/>
    <mergeCell ref="B207:N207"/>
    <mergeCell ref="F199:L199"/>
    <mergeCell ref="F200:L200"/>
    <mergeCell ref="F201:L201"/>
    <mergeCell ref="F202:L202"/>
    <mergeCell ref="F203:L203"/>
    <mergeCell ref="B209:N209"/>
    <mergeCell ref="B211:N211"/>
    <mergeCell ref="B213:N213"/>
    <mergeCell ref="B215:N215"/>
    <mergeCell ref="B219:J219"/>
    <mergeCell ref="B4:D4"/>
    <mergeCell ref="B6:D6"/>
    <mergeCell ref="B8:D8"/>
    <mergeCell ref="B29:J29"/>
    <mergeCell ref="B32:K32"/>
    <mergeCell ref="B37:K37"/>
    <mergeCell ref="B42:K42"/>
    <mergeCell ref="B47:K47"/>
    <mergeCell ref="E14:G14"/>
    <mergeCell ref="F180:M180"/>
    <mergeCell ref="F181:M181"/>
    <mergeCell ref="F189:L189"/>
    <mergeCell ref="F190:L190"/>
    <mergeCell ref="F191:L191"/>
    <mergeCell ref="F192:L192"/>
    <mergeCell ref="B195:N195"/>
    <mergeCell ref="B197:N197"/>
    <mergeCell ref="B199:E199"/>
    <mergeCell ref="B200:E200"/>
    <mergeCell ref="I2:O2"/>
    <mergeCell ref="I217:J217"/>
    <mergeCell ref="L49:M49"/>
    <mergeCell ref="L50:M50"/>
    <mergeCell ref="L54:M54"/>
    <mergeCell ref="L55:M55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127:M127"/>
    <mergeCell ref="L128:M128"/>
    <mergeCell ref="L129:M129"/>
    <mergeCell ref="L130:M130"/>
    <mergeCell ref="L131:M131"/>
    <mergeCell ref="L132:M132"/>
    <mergeCell ref="L136:M136"/>
    <mergeCell ref="L137:M137"/>
    <mergeCell ref="L138:M138"/>
    <mergeCell ref="L160:M160"/>
    <mergeCell ref="L161:M161"/>
    <mergeCell ref="L162:M162"/>
    <mergeCell ref="L163:M163"/>
    <mergeCell ref="L164:M164"/>
    <mergeCell ref="L165:M165"/>
    <mergeCell ref="L166:M166"/>
    <mergeCell ref="L148:M148"/>
    <mergeCell ref="L149:M149"/>
    <mergeCell ref="L150:M150"/>
    <mergeCell ref="L151:M151"/>
    <mergeCell ref="L152:M152"/>
    <mergeCell ref="L153:M153"/>
    <mergeCell ref="L154:M154"/>
    <mergeCell ref="L155:M155"/>
    <mergeCell ref="L156:M156"/>
    <mergeCell ref="L176:M176"/>
    <mergeCell ref="L177:M177"/>
    <mergeCell ref="L167:M167"/>
    <mergeCell ref="L168:M168"/>
    <mergeCell ref="L169:M169"/>
    <mergeCell ref="L170:M170"/>
    <mergeCell ref="L171:M171"/>
    <mergeCell ref="L172:M172"/>
    <mergeCell ref="L173:M173"/>
    <mergeCell ref="L174:M174"/>
    <mergeCell ref="L175:M175"/>
    <mergeCell ref="L82:M82"/>
    <mergeCell ref="L126:M126"/>
    <mergeCell ref="L133:M133"/>
    <mergeCell ref="L134:M134"/>
    <mergeCell ref="L135:M135"/>
    <mergeCell ref="L159:M159"/>
    <mergeCell ref="L78:M78"/>
    <mergeCell ref="L34:M34"/>
    <mergeCell ref="L35:M35"/>
    <mergeCell ref="L39:M39"/>
    <mergeCell ref="L40:M40"/>
    <mergeCell ref="L44:M44"/>
    <mergeCell ref="L45:M45"/>
    <mergeCell ref="L157:M157"/>
    <mergeCell ref="L158:M158"/>
    <mergeCell ref="L139:M139"/>
    <mergeCell ref="L140:M140"/>
    <mergeCell ref="L141:M141"/>
    <mergeCell ref="L142:M142"/>
    <mergeCell ref="L143:M143"/>
    <mergeCell ref="L144:M144"/>
    <mergeCell ref="L145:M145"/>
    <mergeCell ref="L146:M146"/>
    <mergeCell ref="L147:M147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Mizera Paweł</cp:lastModifiedBy>
  <cp:lastPrinted>2022-10-12T10:33:39Z</cp:lastPrinted>
  <dcterms:created xsi:type="dcterms:W3CDTF">2022-10-12T06:29:13Z</dcterms:created>
  <dcterms:modified xsi:type="dcterms:W3CDTF">2022-10-12T10:33:44Z</dcterms:modified>
</cp:coreProperties>
</file>